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updateLinks="never" defaultThemeVersion="124226"/>
  <bookViews>
    <workbookView xWindow="480" yWindow="160" windowWidth="13880" windowHeight="7370"/>
  </bookViews>
  <sheets>
    <sheet name="Inc Stmt" sheetId="1" r:id="rId1"/>
    <sheet name="Bal Sheet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6" i="2" l="1"/>
  <c r="E19" i="1"/>
  <c r="C19" i="1"/>
  <c r="I14" i="2" l="1"/>
  <c r="J14" i="2"/>
  <c r="K14" i="2"/>
  <c r="L14" i="2"/>
  <c r="O14" i="2" s="1"/>
  <c r="M14" i="2"/>
  <c r="E15" i="2"/>
  <c r="E16" i="2"/>
  <c r="E19" i="2"/>
  <c r="E21" i="2"/>
  <c r="E26" i="2"/>
  <c r="E24" i="2"/>
  <c r="E25" i="2"/>
  <c r="E31" i="2"/>
  <c r="E32" i="2"/>
  <c r="E40" i="2" s="1"/>
  <c r="E33" i="2"/>
  <c r="E34" i="2"/>
  <c r="E35" i="2"/>
  <c r="E37" i="2"/>
  <c r="E38" i="2"/>
  <c r="O39" i="2"/>
  <c r="E55" i="2"/>
  <c r="E53" i="2"/>
  <c r="E54" i="2"/>
  <c r="E47" i="2"/>
  <c r="E50" i="2" s="1"/>
  <c r="E48" i="2"/>
  <c r="E49" i="2"/>
  <c r="E42" i="2"/>
  <c r="E45" i="2" s="1"/>
  <c r="E43" i="2"/>
  <c r="E44" i="2"/>
  <c r="C45" i="1"/>
  <c r="D45" i="1"/>
  <c r="H45" i="1"/>
  <c r="O45" i="1" s="1"/>
  <c r="I45" i="1"/>
  <c r="J45" i="1"/>
  <c r="K45" i="1"/>
  <c r="L45" i="1"/>
  <c r="L48" i="1" s="1"/>
  <c r="M45" i="1"/>
  <c r="N45" i="1"/>
  <c r="E17" i="1"/>
  <c r="E21" i="1" s="1"/>
  <c r="E32" i="1"/>
  <c r="E34" i="1"/>
  <c r="E38" i="1"/>
  <c r="E39" i="1"/>
  <c r="E48" i="1"/>
  <c r="E41" i="1"/>
  <c r="M54" i="2"/>
  <c r="L54" i="2"/>
  <c r="K54" i="2"/>
  <c r="J54" i="2"/>
  <c r="I54" i="2"/>
  <c r="H54" i="2"/>
  <c r="G54" i="2"/>
  <c r="F54" i="2"/>
  <c r="D54" i="2"/>
  <c r="C54" i="2"/>
  <c r="M53" i="2"/>
  <c r="L53" i="2"/>
  <c r="K53" i="2"/>
  <c r="J53" i="2"/>
  <c r="I53" i="2"/>
  <c r="H53" i="2"/>
  <c r="G53" i="2"/>
  <c r="F53" i="2"/>
  <c r="D53" i="2"/>
  <c r="O53" i="2" s="1"/>
  <c r="C53" i="2"/>
  <c r="M52" i="2"/>
  <c r="L52" i="2"/>
  <c r="K52" i="2"/>
  <c r="K55" i="2" s="1"/>
  <c r="J52" i="2"/>
  <c r="I52" i="2"/>
  <c r="I55" i="2" s="1"/>
  <c r="H52" i="2"/>
  <c r="G52" i="2"/>
  <c r="G55" i="2" s="1"/>
  <c r="F52" i="2"/>
  <c r="D52" i="2"/>
  <c r="C52" i="2"/>
  <c r="O51" i="2"/>
  <c r="N49" i="2"/>
  <c r="M49" i="2"/>
  <c r="L49" i="2"/>
  <c r="K49" i="2"/>
  <c r="J49" i="2"/>
  <c r="I49" i="2"/>
  <c r="H49" i="2"/>
  <c r="G49" i="2"/>
  <c r="F49" i="2"/>
  <c r="D49" i="2"/>
  <c r="C49" i="2"/>
  <c r="M48" i="2"/>
  <c r="L48" i="2"/>
  <c r="K48" i="2"/>
  <c r="J48" i="2"/>
  <c r="I48" i="2"/>
  <c r="G48" i="2"/>
  <c r="F48" i="2"/>
  <c r="D48" i="2"/>
  <c r="C48" i="2"/>
  <c r="N47" i="2"/>
  <c r="M47" i="2"/>
  <c r="L47" i="2"/>
  <c r="K47" i="2"/>
  <c r="K50" i="2" s="1"/>
  <c r="J47" i="2"/>
  <c r="I47" i="2"/>
  <c r="I50" i="2" s="1"/>
  <c r="H47" i="2"/>
  <c r="G47" i="2"/>
  <c r="G50" i="2" s="1"/>
  <c r="D47" i="2"/>
  <c r="C47" i="2"/>
  <c r="C50" i="2" s="1"/>
  <c r="M44" i="2"/>
  <c r="L44" i="2"/>
  <c r="K44" i="2"/>
  <c r="J44" i="2"/>
  <c r="I44" i="2"/>
  <c r="H44" i="2"/>
  <c r="G44" i="2"/>
  <c r="F44" i="2"/>
  <c r="D44" i="2"/>
  <c r="C44" i="2"/>
  <c r="O44" i="2" s="1"/>
  <c r="N43" i="2"/>
  <c r="M43" i="2"/>
  <c r="M45" i="2" s="1"/>
  <c r="L43" i="2"/>
  <c r="K43" i="2"/>
  <c r="K45" i="2" s="1"/>
  <c r="J43" i="2"/>
  <c r="I43" i="2"/>
  <c r="I45" i="2" s="1"/>
  <c r="H43" i="2"/>
  <c r="G43" i="2"/>
  <c r="F43" i="2"/>
  <c r="D43" i="2"/>
  <c r="O43" i="2" s="1"/>
  <c r="C43" i="2"/>
  <c r="N42" i="2"/>
  <c r="N45" i="2" s="1"/>
  <c r="M42" i="2"/>
  <c r="L42" i="2"/>
  <c r="K42" i="2"/>
  <c r="J42" i="2"/>
  <c r="I42" i="2"/>
  <c r="H42" i="2"/>
  <c r="G42" i="2"/>
  <c r="F42" i="2"/>
  <c r="D42" i="2"/>
  <c r="C42" i="2"/>
  <c r="O42" i="2" s="1"/>
  <c r="O45" i="2" s="1"/>
  <c r="N39" i="2"/>
  <c r="M39" i="2"/>
  <c r="L39" i="2"/>
  <c r="K39" i="2"/>
  <c r="J39" i="2"/>
  <c r="I39" i="2"/>
  <c r="H39" i="2"/>
  <c r="G39" i="2"/>
  <c r="D39" i="2"/>
  <c r="M38" i="2"/>
  <c r="L38" i="2"/>
  <c r="K38" i="2"/>
  <c r="J38" i="2"/>
  <c r="I38" i="2"/>
  <c r="H38" i="2"/>
  <c r="G38" i="2"/>
  <c r="F38" i="2"/>
  <c r="D38" i="2"/>
  <c r="C38" i="2"/>
  <c r="M37" i="2"/>
  <c r="L37" i="2"/>
  <c r="K37" i="2"/>
  <c r="J37" i="2"/>
  <c r="I37" i="2"/>
  <c r="H37" i="2"/>
  <c r="G37" i="2"/>
  <c r="F37" i="2"/>
  <c r="D37" i="2"/>
  <c r="M36" i="2"/>
  <c r="L36" i="2"/>
  <c r="K36" i="2"/>
  <c r="J36" i="2"/>
  <c r="I36" i="2"/>
  <c r="H36" i="2"/>
  <c r="G36" i="2"/>
  <c r="F36" i="2"/>
  <c r="D36" i="2"/>
  <c r="O36" i="2" s="1"/>
  <c r="M35" i="2"/>
  <c r="L35" i="2"/>
  <c r="K35" i="2"/>
  <c r="J35" i="2"/>
  <c r="I35" i="2"/>
  <c r="H35" i="2"/>
  <c r="G35" i="2"/>
  <c r="F35" i="2"/>
  <c r="D35" i="2"/>
  <c r="C35" i="2"/>
  <c r="N34" i="2"/>
  <c r="M34" i="2"/>
  <c r="L34" i="2"/>
  <c r="K34" i="2"/>
  <c r="J34" i="2"/>
  <c r="I34" i="2"/>
  <c r="H34" i="2"/>
  <c r="G34" i="2"/>
  <c r="F34" i="2"/>
  <c r="D34" i="2"/>
  <c r="O34" i="2" s="1"/>
  <c r="C34" i="2"/>
  <c r="N33" i="2"/>
  <c r="M33" i="2"/>
  <c r="L33" i="2"/>
  <c r="K33" i="2"/>
  <c r="J33" i="2"/>
  <c r="I33" i="2"/>
  <c r="H33" i="2"/>
  <c r="G33" i="2"/>
  <c r="F33" i="2"/>
  <c r="D33" i="2"/>
  <c r="C33" i="2"/>
  <c r="C40" i="2" s="1"/>
  <c r="N32" i="2"/>
  <c r="M32" i="2"/>
  <c r="L32" i="2"/>
  <c r="K32" i="2"/>
  <c r="J32" i="2"/>
  <c r="I32" i="2"/>
  <c r="H32" i="2"/>
  <c r="G32" i="2"/>
  <c r="F32" i="2"/>
  <c r="D32" i="2"/>
  <c r="O32" i="2" s="1"/>
  <c r="N31" i="2"/>
  <c r="M31" i="2"/>
  <c r="L31" i="2"/>
  <c r="K31" i="2"/>
  <c r="J31" i="2"/>
  <c r="I31" i="2"/>
  <c r="H31" i="2"/>
  <c r="H40" i="2" s="1"/>
  <c r="F31" i="2"/>
  <c r="D31" i="2"/>
  <c r="O31" i="2" s="1"/>
  <c r="M30" i="2"/>
  <c r="M40" i="2" s="1"/>
  <c r="L30" i="2"/>
  <c r="K30" i="2"/>
  <c r="K40" i="2" s="1"/>
  <c r="J30" i="2"/>
  <c r="I30" i="2"/>
  <c r="I40" i="2" s="1"/>
  <c r="H30" i="2"/>
  <c r="F30" i="2"/>
  <c r="F40" i="2" s="1"/>
  <c r="N25" i="2"/>
  <c r="M25" i="2"/>
  <c r="L25" i="2"/>
  <c r="K25" i="2"/>
  <c r="J25" i="2"/>
  <c r="I25" i="2"/>
  <c r="H25" i="2"/>
  <c r="G25" i="2"/>
  <c r="F25" i="2"/>
  <c r="D25" i="2"/>
  <c r="O25" i="2" s="1"/>
  <c r="C25" i="2"/>
  <c r="N24" i="2"/>
  <c r="N26" i="2" s="1"/>
  <c r="M24" i="2"/>
  <c r="L24" i="2"/>
  <c r="K24" i="2"/>
  <c r="J24" i="2"/>
  <c r="J26" i="2" s="1"/>
  <c r="I24" i="2"/>
  <c r="H24" i="2"/>
  <c r="G24" i="2"/>
  <c r="F24" i="2"/>
  <c r="O24" i="2" s="1"/>
  <c r="D24" i="2"/>
  <c r="C24" i="2"/>
  <c r="N23" i="2"/>
  <c r="M23" i="2"/>
  <c r="L23" i="2"/>
  <c r="K23" i="2"/>
  <c r="J23" i="2"/>
  <c r="I23" i="2"/>
  <c r="H23" i="2"/>
  <c r="G23" i="2"/>
  <c r="F23" i="2"/>
  <c r="D23" i="2"/>
  <c r="O23" i="2" s="1"/>
  <c r="C23" i="2"/>
  <c r="M22" i="2"/>
  <c r="M26" i="2" s="1"/>
  <c r="L22" i="2"/>
  <c r="K22" i="2"/>
  <c r="K26" i="2" s="1"/>
  <c r="J22" i="2"/>
  <c r="I22" i="2"/>
  <c r="I26" i="2" s="1"/>
  <c r="H22" i="2"/>
  <c r="G26" i="2"/>
  <c r="F22" i="2"/>
  <c r="M20" i="2"/>
  <c r="L20" i="2"/>
  <c r="K20" i="2"/>
  <c r="J20" i="2"/>
  <c r="I20" i="2"/>
  <c r="H20" i="2"/>
  <c r="D20" i="2"/>
  <c r="D21" i="2" s="1"/>
  <c r="N19" i="2"/>
  <c r="M19" i="2"/>
  <c r="L19" i="2"/>
  <c r="K19" i="2"/>
  <c r="J19" i="2"/>
  <c r="I19" i="2"/>
  <c r="H19" i="2"/>
  <c r="G19" i="2"/>
  <c r="O19" i="2" s="1"/>
  <c r="D19" i="2"/>
  <c r="M18" i="2"/>
  <c r="L18" i="2"/>
  <c r="L21" i="2" s="1"/>
  <c r="K18" i="2"/>
  <c r="J18" i="2"/>
  <c r="I18" i="2"/>
  <c r="H18" i="2"/>
  <c r="G18" i="2"/>
  <c r="O18" i="2" s="1"/>
  <c r="F18" i="2"/>
  <c r="O17" i="2"/>
  <c r="N15" i="2"/>
  <c r="N16" i="2" s="1"/>
  <c r="M15" i="2"/>
  <c r="L15" i="2"/>
  <c r="K15" i="2"/>
  <c r="J15" i="2"/>
  <c r="I15" i="2"/>
  <c r="I16" i="2" s="1"/>
  <c r="H15" i="2"/>
  <c r="G15" i="2"/>
  <c r="G16" i="2" s="1"/>
  <c r="D15" i="2"/>
  <c r="C15" i="2"/>
  <c r="M13" i="2"/>
  <c r="L13" i="2"/>
  <c r="K13" i="2"/>
  <c r="K16" i="2" s="1"/>
  <c r="J13" i="2"/>
  <c r="I13" i="2"/>
  <c r="M50" i="1"/>
  <c r="L50" i="1"/>
  <c r="K50" i="1"/>
  <c r="J50" i="1"/>
  <c r="I50" i="1"/>
  <c r="O50" i="1"/>
  <c r="D50" i="1"/>
  <c r="N47" i="1"/>
  <c r="M47" i="1"/>
  <c r="L47" i="1"/>
  <c r="K47" i="1"/>
  <c r="J47" i="1"/>
  <c r="I47" i="1"/>
  <c r="H47" i="1"/>
  <c r="G47" i="1"/>
  <c r="D47" i="1"/>
  <c r="C47" i="1"/>
  <c r="O47" i="1" s="1"/>
  <c r="N46" i="1"/>
  <c r="M46" i="1"/>
  <c r="L46" i="1"/>
  <c r="K46" i="1"/>
  <c r="J46" i="1"/>
  <c r="I46" i="1"/>
  <c r="H46" i="1"/>
  <c r="G46" i="1"/>
  <c r="G48" i="1" s="1"/>
  <c r="D46" i="1"/>
  <c r="C46" i="1"/>
  <c r="N44" i="1"/>
  <c r="N48" i="1" s="1"/>
  <c r="M44" i="1"/>
  <c r="M48" i="1" s="1"/>
  <c r="L44" i="1"/>
  <c r="K44" i="1"/>
  <c r="J44" i="1"/>
  <c r="I44" i="1"/>
  <c r="I48" i="1" s="1"/>
  <c r="H44" i="1"/>
  <c r="G44" i="1"/>
  <c r="D44" i="1"/>
  <c r="C44" i="1"/>
  <c r="C48" i="1" s="1"/>
  <c r="M43" i="1"/>
  <c r="L43" i="1"/>
  <c r="K43" i="1"/>
  <c r="J43" i="1"/>
  <c r="I43" i="1"/>
  <c r="H43" i="1"/>
  <c r="G43" i="1"/>
  <c r="D43" i="1"/>
  <c r="O43" i="1" s="1"/>
  <c r="M42" i="1"/>
  <c r="L42" i="1"/>
  <c r="K42" i="1"/>
  <c r="K48" i="1" s="1"/>
  <c r="J42" i="1"/>
  <c r="I42" i="1"/>
  <c r="H42" i="1"/>
  <c r="F42" i="1"/>
  <c r="O42" i="1" s="1"/>
  <c r="N41" i="1"/>
  <c r="M41" i="1"/>
  <c r="L41" i="1"/>
  <c r="K41" i="1"/>
  <c r="J41" i="1"/>
  <c r="I41" i="1"/>
  <c r="H41" i="1"/>
  <c r="G41" i="1"/>
  <c r="F41" i="1"/>
  <c r="O41" i="1" s="1"/>
  <c r="D41" i="1"/>
  <c r="C41" i="1"/>
  <c r="N38" i="1"/>
  <c r="M38" i="1"/>
  <c r="L38" i="1"/>
  <c r="K38" i="1"/>
  <c r="J38" i="1"/>
  <c r="I38" i="1"/>
  <c r="H38" i="1"/>
  <c r="G38" i="1"/>
  <c r="F38" i="1"/>
  <c r="D38" i="1"/>
  <c r="O38" i="1" s="1"/>
  <c r="C38" i="1"/>
  <c r="N37" i="1"/>
  <c r="M37" i="1"/>
  <c r="L37" i="1"/>
  <c r="K37" i="1"/>
  <c r="J37" i="1"/>
  <c r="I37" i="1"/>
  <c r="H37" i="1"/>
  <c r="G37" i="1"/>
  <c r="D37" i="1"/>
  <c r="C37" i="1"/>
  <c r="N36" i="1"/>
  <c r="M36" i="1"/>
  <c r="L36" i="1"/>
  <c r="K36" i="1"/>
  <c r="J36" i="1"/>
  <c r="I36" i="1"/>
  <c r="H36" i="1"/>
  <c r="G36" i="1"/>
  <c r="D36" i="1"/>
  <c r="O36" i="1" s="1"/>
  <c r="C36" i="1"/>
  <c r="N35" i="1"/>
  <c r="M35" i="1"/>
  <c r="L35" i="1"/>
  <c r="K35" i="1"/>
  <c r="J35" i="1"/>
  <c r="I35" i="1"/>
  <c r="H35" i="1"/>
  <c r="G35" i="1"/>
  <c r="D35" i="1"/>
  <c r="C35" i="1"/>
  <c r="O35" i="1" s="1"/>
  <c r="N34" i="1"/>
  <c r="M34" i="1"/>
  <c r="L34" i="1"/>
  <c r="K34" i="1"/>
  <c r="J34" i="1"/>
  <c r="I34" i="1"/>
  <c r="H34" i="1"/>
  <c r="G34" i="1"/>
  <c r="F34" i="1"/>
  <c r="O34" i="1" s="1"/>
  <c r="D34" i="1"/>
  <c r="C34" i="1"/>
  <c r="M33" i="1"/>
  <c r="L33" i="1"/>
  <c r="K33" i="1"/>
  <c r="J33" i="1"/>
  <c r="I33" i="1"/>
  <c r="H33" i="1"/>
  <c r="O33" i="1" s="1"/>
  <c r="F33" i="1"/>
  <c r="D33" i="1"/>
  <c r="M31" i="1"/>
  <c r="L31" i="1"/>
  <c r="K31" i="1"/>
  <c r="J31" i="1"/>
  <c r="I31" i="1"/>
  <c r="H31" i="1"/>
  <c r="O31" i="1" s="1"/>
  <c r="G31" i="1"/>
  <c r="F31" i="1"/>
  <c r="M30" i="1"/>
  <c r="L30" i="1"/>
  <c r="K30" i="1"/>
  <c r="J30" i="1"/>
  <c r="I30" i="1"/>
  <c r="H30" i="1"/>
  <c r="F30" i="1"/>
  <c r="M29" i="1"/>
  <c r="M32" i="1" s="1"/>
  <c r="M39" i="1" s="1"/>
  <c r="L29" i="1"/>
  <c r="K29" i="1"/>
  <c r="J29" i="1"/>
  <c r="I29" i="1"/>
  <c r="I32" i="1" s="1"/>
  <c r="I39" i="1" s="1"/>
  <c r="H29" i="1"/>
  <c r="F29" i="1"/>
  <c r="M28" i="1"/>
  <c r="L28" i="1"/>
  <c r="K28" i="1"/>
  <c r="J28" i="1"/>
  <c r="I28" i="1"/>
  <c r="H28" i="1"/>
  <c r="G28" i="1"/>
  <c r="O28" i="1" s="1"/>
  <c r="F28" i="1"/>
  <c r="M27" i="1"/>
  <c r="L27" i="1"/>
  <c r="K27" i="1"/>
  <c r="J27" i="1"/>
  <c r="I27" i="1"/>
  <c r="H27" i="1"/>
  <c r="G27" i="1"/>
  <c r="O27" i="1" s="1"/>
  <c r="F27" i="1"/>
  <c r="M26" i="1"/>
  <c r="L26" i="1"/>
  <c r="L32" i="1" s="1"/>
  <c r="L39" i="1" s="1"/>
  <c r="K26" i="1"/>
  <c r="J26" i="1"/>
  <c r="I26" i="1"/>
  <c r="H26" i="1"/>
  <c r="F26" i="1"/>
  <c r="F32" i="1" s="1"/>
  <c r="F39" i="1" s="1"/>
  <c r="M25" i="1"/>
  <c r="L25" i="1"/>
  <c r="K25" i="1"/>
  <c r="J25" i="1"/>
  <c r="J32" i="1" s="1"/>
  <c r="J39" i="1" s="1"/>
  <c r="I25" i="1"/>
  <c r="H25" i="1"/>
  <c r="G25" i="1"/>
  <c r="G32" i="1" s="1"/>
  <c r="G39" i="1" s="1"/>
  <c r="M20" i="1"/>
  <c r="L20" i="1"/>
  <c r="K20" i="1"/>
  <c r="J20" i="1"/>
  <c r="I20" i="1"/>
  <c r="H20" i="1"/>
  <c r="G20" i="1"/>
  <c r="F20" i="1"/>
  <c r="M19" i="1"/>
  <c r="L19" i="1"/>
  <c r="K19" i="1"/>
  <c r="J19" i="1"/>
  <c r="I19" i="1"/>
  <c r="H19" i="1"/>
  <c r="G19" i="1"/>
  <c r="F19" i="1"/>
  <c r="O19" i="1" s="1"/>
  <c r="N18" i="1"/>
  <c r="M18" i="1"/>
  <c r="L18" i="1"/>
  <c r="K18" i="1"/>
  <c r="J18" i="1"/>
  <c r="I18" i="1"/>
  <c r="H18" i="1"/>
  <c r="G18" i="1"/>
  <c r="O18" i="1" s="1"/>
  <c r="M16" i="1"/>
  <c r="M17" i="1" s="1"/>
  <c r="M21" i="1" s="1"/>
  <c r="M40" i="1" s="1"/>
  <c r="M49" i="1" s="1"/>
  <c r="M51" i="1" s="1"/>
  <c r="M57" i="2" s="1"/>
  <c r="L16" i="1"/>
  <c r="K16" i="1"/>
  <c r="J16" i="1"/>
  <c r="I16" i="1"/>
  <c r="I17" i="1" s="1"/>
  <c r="I21" i="1" s="1"/>
  <c r="I40" i="1" s="1"/>
  <c r="I49" i="1" s="1"/>
  <c r="I51" i="1" s="1"/>
  <c r="I57" i="2" s="1"/>
  <c r="H16" i="1"/>
  <c r="M15" i="1"/>
  <c r="L15" i="1"/>
  <c r="K15" i="1"/>
  <c r="J15" i="1"/>
  <c r="I15" i="1"/>
  <c r="D15" i="1"/>
  <c r="O15" i="1" s="1"/>
  <c r="N14" i="1"/>
  <c r="N17" i="1" s="1"/>
  <c r="N21" i="1" s="1"/>
  <c r="M14" i="1"/>
  <c r="L14" i="1"/>
  <c r="K14" i="1"/>
  <c r="J14" i="1"/>
  <c r="J17" i="1" s="1"/>
  <c r="J21" i="1" s="1"/>
  <c r="J40" i="1" s="1"/>
  <c r="J49" i="1" s="1"/>
  <c r="J51" i="1" s="1"/>
  <c r="J57" i="2" s="1"/>
  <c r="I14" i="1"/>
  <c r="H14" i="1"/>
  <c r="G14" i="1"/>
  <c r="D14" i="1"/>
  <c r="O14" i="1" s="1"/>
  <c r="N13" i="1"/>
  <c r="M13" i="1"/>
  <c r="L13" i="1"/>
  <c r="K13" i="1"/>
  <c r="K17" i="1" s="1"/>
  <c r="K21" i="1" s="1"/>
  <c r="J13" i="1"/>
  <c r="I13" i="1"/>
  <c r="H13" i="1"/>
  <c r="H17" i="1" s="1"/>
  <c r="H21" i="1" s="1"/>
  <c r="G13" i="1"/>
  <c r="G17" i="1" s="1"/>
  <c r="G21" i="1" s="1"/>
  <c r="H48" i="1"/>
  <c r="O44" i="1"/>
  <c r="O54" i="2"/>
  <c r="M55" i="2"/>
  <c r="H55" i="2"/>
  <c r="F55" i="2"/>
  <c r="O52" i="2"/>
  <c r="O48" i="2"/>
  <c r="N50" i="2"/>
  <c r="L50" i="2"/>
  <c r="D50" i="2"/>
  <c r="J45" i="2"/>
  <c r="O37" i="2"/>
  <c r="L40" i="2"/>
  <c r="N21" i="2"/>
  <c r="O15" i="2"/>
  <c r="H16" i="2"/>
  <c r="H27" i="2" s="1"/>
  <c r="C16" i="2"/>
  <c r="O37" i="1"/>
  <c r="O29" i="1"/>
  <c r="K32" i="1"/>
  <c r="K39" i="1" s="1"/>
  <c r="H32" i="1"/>
  <c r="H39" i="1" s="1"/>
  <c r="O20" i="1"/>
  <c r="F17" i="1"/>
  <c r="F21" i="1" s="1"/>
  <c r="O38" i="2"/>
  <c r="J55" i="2"/>
  <c r="N55" i="2"/>
  <c r="L55" i="2"/>
  <c r="D55" i="2"/>
  <c r="H50" i="2"/>
  <c r="J50" i="2"/>
  <c r="M50" i="2"/>
  <c r="F50" i="2"/>
  <c r="H45" i="2"/>
  <c r="G45" i="2"/>
  <c r="L45" i="2"/>
  <c r="F45" i="2"/>
  <c r="N40" i="2"/>
  <c r="J40" i="2"/>
  <c r="G40" i="2"/>
  <c r="L26" i="2"/>
  <c r="H26" i="2"/>
  <c r="K21" i="2"/>
  <c r="H21" i="2"/>
  <c r="M21" i="2"/>
  <c r="J21" i="2"/>
  <c r="I21" i="2"/>
  <c r="F21" i="2"/>
  <c r="C55" i="2"/>
  <c r="C45" i="2"/>
  <c r="C26" i="2"/>
  <c r="C21" i="2"/>
  <c r="L16" i="2"/>
  <c r="L27" i="2" s="1"/>
  <c r="D16" i="2"/>
  <c r="F48" i="1"/>
  <c r="D32" i="1"/>
  <c r="D17" i="1"/>
  <c r="D21" i="1" s="1"/>
  <c r="L17" i="1"/>
  <c r="L21" i="1"/>
  <c r="L40" i="1" s="1"/>
  <c r="L49" i="1" s="1"/>
  <c r="L51" i="1" s="1"/>
  <c r="L57" i="2" s="1"/>
  <c r="M16" i="2"/>
  <c r="M27" i="2" s="1"/>
  <c r="J48" i="1"/>
  <c r="J16" i="2"/>
  <c r="J27" i="2" s="1"/>
  <c r="N32" i="1"/>
  <c r="N39" i="1" s="1"/>
  <c r="C17" i="1"/>
  <c r="C21" i="1" s="1"/>
  <c r="C32" i="1"/>
  <c r="C39" i="1" s="1"/>
  <c r="O16" i="1"/>
  <c r="O30" i="1"/>
  <c r="O35" i="2"/>
  <c r="O49" i="2"/>
  <c r="O13" i="2"/>
  <c r="O30" i="2"/>
  <c r="O22" i="2"/>
  <c r="O26" i="2" s="1"/>
  <c r="O47" i="2"/>
  <c r="O50" i="2" l="1"/>
  <c r="O55" i="2"/>
  <c r="O16" i="2"/>
  <c r="E27" i="2"/>
  <c r="I27" i="2"/>
  <c r="K27" i="2"/>
  <c r="N27" i="2"/>
  <c r="O20" i="2"/>
  <c r="O21" i="2" s="1"/>
  <c r="C27" i="2"/>
  <c r="F26" i="2"/>
  <c r="F27" i="2" s="1"/>
  <c r="G21" i="2"/>
  <c r="G27" i="2" s="1"/>
  <c r="O33" i="2"/>
  <c r="O40" i="2" s="1"/>
  <c r="D45" i="2"/>
  <c r="D40" i="2"/>
  <c r="D26" i="2"/>
  <c r="D27" i="2"/>
  <c r="N40" i="1"/>
  <c r="N49" i="1" s="1"/>
  <c r="N51" i="1" s="1"/>
  <c r="N57" i="2" s="1"/>
  <c r="G40" i="1"/>
  <c r="G49" i="1" s="1"/>
  <c r="G51" i="1" s="1"/>
  <c r="G57" i="2" s="1"/>
  <c r="G58" i="2" s="1"/>
  <c r="F40" i="1"/>
  <c r="F49" i="1" s="1"/>
  <c r="F51" i="1" s="1"/>
  <c r="F57" i="2" s="1"/>
  <c r="F58" i="2" s="1"/>
  <c r="M58" i="2"/>
  <c r="M60" i="2" s="1"/>
  <c r="M56" i="2"/>
  <c r="L58" i="2"/>
  <c r="L60" i="2" s="1"/>
  <c r="L56" i="2"/>
  <c r="K40" i="1"/>
  <c r="K49" i="1" s="1"/>
  <c r="K51" i="1" s="1"/>
  <c r="K57" i="2" s="1"/>
  <c r="J58" i="2"/>
  <c r="J60" i="2" s="1"/>
  <c r="J56" i="2"/>
  <c r="I56" i="2"/>
  <c r="I58" i="2"/>
  <c r="H40" i="1"/>
  <c r="H49" i="1" s="1"/>
  <c r="H51" i="1" s="1"/>
  <c r="H57" i="2" s="1"/>
  <c r="H58" i="2" s="1"/>
  <c r="H60" i="2" s="1"/>
  <c r="O46" i="1"/>
  <c r="O48" i="1" s="1"/>
  <c r="O26" i="1"/>
  <c r="D48" i="1"/>
  <c r="O13" i="1"/>
  <c r="D39" i="1"/>
  <c r="D40" i="1" s="1"/>
  <c r="D49" i="1" s="1"/>
  <c r="D51" i="1" s="1"/>
  <c r="D57" i="2" s="1"/>
  <c r="D56" i="2" s="1"/>
  <c r="O25" i="1"/>
  <c r="E40" i="1"/>
  <c r="E49" i="1" s="1"/>
  <c r="E51" i="1" s="1"/>
  <c r="E57" i="2" s="1"/>
  <c r="E58" i="2" s="1"/>
  <c r="E60" i="2" s="1"/>
  <c r="C40" i="1"/>
  <c r="C49" i="1" s="1"/>
  <c r="C51" i="1" s="1"/>
  <c r="C57" i="2" s="1"/>
  <c r="C58" i="2" s="1"/>
  <c r="C60" i="2" s="1"/>
  <c r="O17" i="1"/>
  <c r="O21" i="1" s="1"/>
  <c r="N58" i="2" l="1"/>
  <c r="N56" i="2"/>
  <c r="F60" i="2"/>
  <c r="O27" i="2"/>
  <c r="G60" i="2"/>
  <c r="N60" i="2"/>
  <c r="I60" i="2"/>
  <c r="O32" i="1"/>
  <c r="O39" i="1" s="1"/>
  <c r="G56" i="2"/>
  <c r="K58" i="2"/>
  <c r="K60" i="2" s="1"/>
  <c r="K56" i="2"/>
  <c r="E56" i="2"/>
  <c r="D58" i="2"/>
  <c r="D60" i="2" s="1"/>
  <c r="O40" i="1"/>
  <c r="O49" i="1" s="1"/>
  <c r="O51" i="1" s="1"/>
  <c r="O57" i="2" s="1"/>
  <c r="O56" i="2" s="1"/>
  <c r="O58" i="2" l="1"/>
  <c r="O60" i="2" s="1"/>
</calcChain>
</file>

<file path=xl/sharedStrings.xml><?xml version="1.0" encoding="utf-8"?>
<sst xmlns="http://schemas.openxmlformats.org/spreadsheetml/2006/main" count="154" uniqueCount="124">
  <si>
    <t>General</t>
  </si>
  <si>
    <t>Teachers</t>
  </si>
  <si>
    <t>Debt Service</t>
  </si>
  <si>
    <t>Building</t>
  </si>
  <si>
    <t>Settlement</t>
  </si>
  <si>
    <t>2009</t>
  </si>
  <si>
    <t>Prop S QSCB</t>
  </si>
  <si>
    <t>Prop S BAB</t>
  </si>
  <si>
    <t>REVENUES</t>
  </si>
  <si>
    <t>Local</t>
  </si>
  <si>
    <t xml:space="preserve">  Current Taxes</t>
  </si>
  <si>
    <t xml:space="preserve">  Delinquent Taxes</t>
  </si>
  <si>
    <t xml:space="preserve">  Interest on Investments</t>
  </si>
  <si>
    <t xml:space="preserve">  Other</t>
  </si>
  <si>
    <t>Local Total</t>
  </si>
  <si>
    <t>County</t>
  </si>
  <si>
    <t>State</t>
  </si>
  <si>
    <t>Federal</t>
  </si>
  <si>
    <t>TOTAL REVENUES</t>
  </si>
  <si>
    <t>EXPENDITURES</t>
  </si>
  <si>
    <t>Current :</t>
  </si>
  <si>
    <t xml:space="preserve">  Instructional</t>
  </si>
  <si>
    <t xml:space="preserve">  Building Services</t>
  </si>
  <si>
    <t xml:space="preserve">  Administration</t>
  </si>
  <si>
    <t xml:space="preserve">  Instructional Support</t>
  </si>
  <si>
    <t xml:space="preserve">  Non-Instructional Support</t>
  </si>
  <si>
    <t xml:space="preserve">  Transportation</t>
  </si>
  <si>
    <t xml:space="preserve">  Food and Community Services</t>
  </si>
  <si>
    <t>Total Current Expenditures</t>
  </si>
  <si>
    <t>Capital Outlay</t>
  </si>
  <si>
    <t xml:space="preserve">  Bond Principal Retirement</t>
  </si>
  <si>
    <t xml:space="preserve">  Bond Interest Expense</t>
  </si>
  <si>
    <t xml:space="preserve">  Bond Issuance Costs</t>
  </si>
  <si>
    <t>Total Expenditures</t>
  </si>
  <si>
    <t>Excess (Deficiency) Revenue - Expense</t>
  </si>
  <si>
    <t>Other Financing Sources (Uses)</t>
  </si>
  <si>
    <t xml:space="preserve">  Transfers In</t>
  </si>
  <si>
    <t xml:space="preserve">  Transfers out</t>
  </si>
  <si>
    <t xml:space="preserve">  Issuance of Bonds</t>
  </si>
  <si>
    <t xml:space="preserve">  Payment to refunding escrow agent</t>
  </si>
  <si>
    <t xml:space="preserve">  Premium on issuance of bonds</t>
  </si>
  <si>
    <t>Total Other Financing Sources (Uses)</t>
  </si>
  <si>
    <t>Net Change in Fund Balances</t>
  </si>
  <si>
    <t>Fund Balances - Beginning of period</t>
  </si>
  <si>
    <t>Fund Balances - End of Period</t>
  </si>
  <si>
    <t xml:space="preserve">  ASSETS</t>
  </si>
  <si>
    <t>Cash and Investments</t>
  </si>
  <si>
    <t xml:space="preserve">  Cash and Investments</t>
  </si>
  <si>
    <t xml:space="preserve">  Investments held for Bond Indebtedness</t>
  </si>
  <si>
    <t>Total Cash and Investments</t>
  </si>
  <si>
    <t>Receivables</t>
  </si>
  <si>
    <t xml:space="preserve">  Receivables - Grants</t>
  </si>
  <si>
    <t xml:space="preserve">  Receivables - Taxes</t>
  </si>
  <si>
    <t xml:space="preserve">  Receivables - Other</t>
  </si>
  <si>
    <t>Total Receivables</t>
  </si>
  <si>
    <t xml:space="preserve">  Due from other Funds</t>
  </si>
  <si>
    <t xml:space="preserve">  Prepaid assets</t>
  </si>
  <si>
    <t xml:space="preserve">  Inventories</t>
  </si>
  <si>
    <t>Total Other Assets</t>
  </si>
  <si>
    <t>TOTAL ASSETS</t>
  </si>
  <si>
    <t xml:space="preserve">  LIABILITIES AND FUND BALANCES</t>
  </si>
  <si>
    <t>LIABILITIES</t>
  </si>
  <si>
    <t xml:space="preserve">  Accounts Payable</t>
  </si>
  <si>
    <t xml:space="preserve">  Retainage Payable</t>
  </si>
  <si>
    <t xml:space="preserve">  Other Accrued Liabilities</t>
  </si>
  <si>
    <t xml:space="preserve">  Due to other funds Unearned Revenue</t>
  </si>
  <si>
    <t xml:space="preserve">  Deferred Tax Revenue</t>
  </si>
  <si>
    <t>TOTAL LIABILITIES</t>
  </si>
  <si>
    <t>FUND BALANCES</t>
  </si>
  <si>
    <t>Nonspendable</t>
  </si>
  <si>
    <t xml:space="preserve">  Permanent Fund Principal (Fund 72)</t>
  </si>
  <si>
    <t>Total Nonspendable</t>
  </si>
  <si>
    <t>Restricted for :</t>
  </si>
  <si>
    <t xml:space="preserve">  Bonded Indebtedness</t>
  </si>
  <si>
    <t xml:space="preserve">  Capital Projects</t>
  </si>
  <si>
    <t xml:space="preserve">  Desegregation settlement programs</t>
  </si>
  <si>
    <t>Total Restricted</t>
  </si>
  <si>
    <t>Assigned to :</t>
  </si>
  <si>
    <t xml:space="preserve">  Community Development Agency</t>
  </si>
  <si>
    <t xml:space="preserve">  Adult education</t>
  </si>
  <si>
    <t>Total Assigned</t>
  </si>
  <si>
    <t>Unassigned</t>
  </si>
  <si>
    <t>Total Fund Balances</t>
  </si>
  <si>
    <t>TOTAL LIABILITIES AND FUND BALANCES</t>
  </si>
  <si>
    <t xml:space="preserve"> </t>
  </si>
  <si>
    <t>Capital Projects</t>
  </si>
  <si>
    <t>HVAC</t>
  </si>
  <si>
    <t xml:space="preserve">                                                      </t>
  </si>
  <si>
    <t xml:space="preserve">Prop S School Renovation                                                                  </t>
  </si>
  <si>
    <t xml:space="preserve">Non-Major  </t>
  </si>
  <si>
    <t>Debt</t>
  </si>
  <si>
    <t>Prop S 2011A</t>
  </si>
  <si>
    <t>Prop S 2011 B</t>
  </si>
  <si>
    <t>Governmental Funds</t>
  </si>
  <si>
    <t xml:space="preserve">Total </t>
  </si>
  <si>
    <t>Service</t>
  </si>
  <si>
    <t>(909)</t>
  </si>
  <si>
    <t>(910)</t>
  </si>
  <si>
    <t>(912)</t>
  </si>
  <si>
    <t>(913)</t>
  </si>
  <si>
    <t>(914)</t>
  </si>
  <si>
    <t>(Non-Majors Tab)</t>
  </si>
  <si>
    <t xml:space="preserve"> Governmental Funds</t>
  </si>
  <si>
    <t>General Fund</t>
  </si>
  <si>
    <t>Teachers Fund</t>
  </si>
  <si>
    <t xml:space="preserve">  Provision for retirement of LT Debt</t>
  </si>
  <si>
    <t xml:space="preserve">  Claims Payable</t>
  </si>
  <si>
    <t xml:space="preserve">  Accrued Vacation Liability</t>
  </si>
  <si>
    <t xml:space="preserve">  Deposits and Escrow Funds</t>
  </si>
  <si>
    <t xml:space="preserve">  Loan Payable</t>
  </si>
  <si>
    <t xml:space="preserve">  Due to Other Funds</t>
  </si>
  <si>
    <t>Statement of Revenues, Expenditures and Changes in Fund Balances - Governmental Funds</t>
  </si>
  <si>
    <t>(St. Louis Public Schools)</t>
  </si>
  <si>
    <t>Special Administrative Board of the Transitional School District of the City of St. Louis</t>
  </si>
  <si>
    <t>Balance Sheet - Governmental Funds</t>
  </si>
  <si>
    <t xml:space="preserve">  Bond Agent Fees</t>
  </si>
  <si>
    <t xml:space="preserve">  Proceed from sale of capital assets</t>
  </si>
  <si>
    <t xml:space="preserve">  Other Investments</t>
  </si>
  <si>
    <t>Fiscal Year  2018/2019 From Period 1 To Period 12</t>
  </si>
  <si>
    <t>Fiscal Year  2018/2019 As of Period 12</t>
  </si>
  <si>
    <t>Grants</t>
  </si>
  <si>
    <t>Capital</t>
  </si>
  <si>
    <t>Settlements</t>
  </si>
  <si>
    <t xml:space="preserve">  Grants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</si>
</sst>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1" formatCode="_(* #,##0_);_(* \(#,##0\);_(* &quot;-&quot;_);_(@_)"/>
    <numFmt numFmtId="164" formatCode="\(#,##0\);#,##0_);&quot;-&quot;"/>
    <numFmt numFmtId="165" formatCode="#,##0_);\(#,##0\);&quot;-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0" xfId="0" applyFill="1"/>
    <xf numFmtId="49" fontId="3" fillId="2" borderId="0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49" fontId="3" fillId="2" borderId="2" xfId="1" applyNumberFormat="1" applyFont="1" applyFill="1" applyBorder="1" applyAlignment="1">
      <alignment horizontal="left"/>
    </xf>
    <xf numFmtId="165" fontId="2" fillId="2" borderId="0" xfId="1" applyNumberFormat="1" applyFill="1" applyBorder="1"/>
    <xf numFmtId="49" fontId="3" fillId="2" borderId="0" xfId="1" applyNumberFormat="1" applyFont="1" applyFill="1" applyAlignment="1">
      <alignment horizontal="left"/>
    </xf>
    <xf numFmtId="0" fontId="4" fillId="0" borderId="0" xfId="0" applyFont="1" applyBorder="1" applyProtection="1">
      <protection locked="0"/>
    </xf>
    <xf numFmtId="41" fontId="4" fillId="0" borderId="0" xfId="0" applyNumberFormat="1" applyFont="1" applyBorder="1" applyProtection="1">
      <protection locked="0"/>
    </xf>
    <xf numFmtId="41" fontId="5" fillId="0" borderId="0" xfId="0" applyNumberFormat="1" applyFont="1" applyBorder="1" applyProtection="1">
      <protection locked="0"/>
    </xf>
    <xf numFmtId="0" fontId="4" fillId="0" borderId="0" xfId="0" applyFont="1"/>
    <xf numFmtId="0" fontId="4" fillId="0" borderId="0" xfId="0" quotePrefix="1" applyFont="1"/>
    <xf numFmtId="49" fontId="6" fillId="0" borderId="0" xfId="0" applyNumberFormat="1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4" fillId="0" borderId="0" xfId="0" quotePrefix="1" applyFont="1" applyBorder="1" applyProtection="1">
      <protection locked="0"/>
    </xf>
    <xf numFmtId="0" fontId="4" fillId="0" borderId="0" xfId="0" applyFont="1" applyBorder="1"/>
    <xf numFmtId="49" fontId="6" fillId="0" borderId="0" xfId="0" applyNumberFormat="1" applyFont="1" applyBorder="1" applyProtection="1"/>
    <xf numFmtId="0" fontId="5" fillId="0" borderId="0" xfId="0" applyFont="1" applyBorder="1" applyProtection="1"/>
    <xf numFmtId="7" fontId="4" fillId="0" borderId="0" xfId="0" applyNumberFormat="1" applyFont="1" applyBorder="1" applyProtection="1"/>
    <xf numFmtId="0" fontId="4" fillId="0" borderId="0" xfId="0" applyFont="1" applyBorder="1" applyProtection="1"/>
    <xf numFmtId="41" fontId="5" fillId="0" borderId="0" xfId="0" applyNumberFormat="1" applyFont="1" applyBorder="1"/>
    <xf numFmtId="41" fontId="5" fillId="0" borderId="0" xfId="0" applyNumberFormat="1" applyFont="1" applyBorder="1" applyProtection="1"/>
    <xf numFmtId="41" fontId="5" fillId="0" borderId="3" xfId="0" applyNumberFormat="1" applyFont="1" applyBorder="1" applyProtection="1"/>
    <xf numFmtId="41" fontId="5" fillId="0" borderId="0" xfId="0" applyNumberFormat="1" applyFont="1" applyBorder="1" applyAlignment="1" applyProtection="1">
      <alignment horizontal="center"/>
    </xf>
    <xf numFmtId="41" fontId="5" fillId="0" borderId="4" xfId="0" applyNumberFormat="1" applyFont="1" applyBorder="1" applyProtection="1"/>
    <xf numFmtId="41" fontId="5" fillId="0" borderId="0" xfId="0" applyNumberFormat="1" applyFont="1" applyFill="1" applyBorder="1" applyAlignment="1" applyProtection="1">
      <alignment horizontal="center"/>
    </xf>
    <xf numFmtId="41" fontId="5" fillId="0" borderId="3" xfId="0" applyNumberFormat="1" applyFont="1" applyBorder="1" applyAlignment="1" applyProtection="1">
      <alignment horizontal="center"/>
    </xf>
    <xf numFmtId="41" fontId="5" fillId="0" borderId="3" xfId="0" applyNumberFormat="1" applyFont="1" applyFill="1" applyBorder="1" applyAlignment="1" applyProtection="1">
      <alignment horizontal="center"/>
    </xf>
    <xf numFmtId="0" fontId="1" fillId="2" borderId="0" xfId="0" applyFont="1" applyFill="1"/>
    <xf numFmtId="0" fontId="5" fillId="0" borderId="0" xfId="0" applyFont="1"/>
    <xf numFmtId="0" fontId="1" fillId="0" borderId="0" xfId="0" applyFont="1"/>
    <xf numFmtId="0" fontId="5" fillId="0" borderId="0" xfId="0" quotePrefix="1" applyFont="1"/>
    <xf numFmtId="41" fontId="5" fillId="0" borderId="3" xfId="0" applyNumberFormat="1" applyFont="1" applyBorder="1" applyProtection="1">
      <protection locked="0"/>
    </xf>
    <xf numFmtId="41" fontId="5" fillId="0" borderId="0" xfId="0" applyNumberFormat="1" applyFont="1" applyBorder="1" applyAlignment="1" applyProtection="1">
      <alignment horizontal="center"/>
      <protection locked="0"/>
    </xf>
    <xf numFmtId="41" fontId="5" fillId="0" borderId="4" xfId="0" applyNumberFormat="1" applyFont="1" applyBorder="1" applyProtection="1">
      <protection locked="0"/>
    </xf>
    <xf numFmtId="7" fontId="5" fillId="0" borderId="0" xfId="0" applyNumberFormat="1" applyFont="1" applyBorder="1" applyProtection="1">
      <protection locked="0"/>
    </xf>
    <xf numFmtId="41" fontId="5" fillId="0" borderId="0" xfId="0" applyNumberFormat="1" applyFont="1" applyFill="1" applyBorder="1" applyAlignment="1" applyProtection="1">
      <alignment horizontal="center"/>
      <protection locked="0"/>
    </xf>
    <xf numFmtId="41" fontId="5" fillId="0" borderId="3" xfId="0" applyNumberFormat="1" applyFont="1" applyBorder="1" applyAlignment="1" applyProtection="1">
      <alignment horizontal="center"/>
      <protection locked="0"/>
    </xf>
    <xf numFmtId="41" fontId="5" fillId="0" borderId="3" xfId="0" applyNumberFormat="1" applyFont="1" applyFill="1" applyBorder="1" applyAlignment="1" applyProtection="1">
      <alignment horizontal="center"/>
      <protection locked="0"/>
    </xf>
    <xf numFmtId="164" fontId="0" fillId="2" borderId="0" xfId="0" applyNumberFormat="1" applyFill="1" applyBorder="1"/>
    <xf numFmtId="165" fontId="0" fillId="2" borderId="0" xfId="0" applyNumberFormat="1" applyFill="1" applyBorder="1"/>
    <xf numFmtId="165" fontId="0" fillId="2" borderId="2" xfId="0" applyNumberFormat="1" applyFill="1" applyBorder="1"/>
    <xf numFmtId="164" fontId="0" fillId="2" borderId="0" xfId="0" applyNumberFormat="1" applyFill="1"/>
    <xf numFmtId="164" fontId="0" fillId="0" borderId="0" xfId="0" applyNumberFormat="1"/>
    <xf numFmtId="165" fontId="0" fillId="0" borderId="0" xfId="0" applyNumberFormat="1"/>
    <xf numFmtId="165" fontId="0" fillId="2" borderId="5" xfId="0" applyNumberFormat="1" applyFill="1" applyBorder="1"/>
    <xf numFmtId="41" fontId="5" fillId="0" borderId="6" xfId="0" applyNumberFormat="1" applyFont="1" applyBorder="1" applyProtection="1"/>
    <xf numFmtId="41" fontId="5" fillId="0" borderId="6" xfId="0" applyNumberFormat="1" applyFont="1" applyBorder="1" applyProtection="1">
      <protection locked="0"/>
    </xf>
    <xf numFmtId="165" fontId="0" fillId="2" borderId="0" xfId="0" applyNumberFormat="1" applyFill="1"/>
    <xf numFmtId="41" fontId="5" fillId="0" borderId="0" xfId="0" applyNumberFormat="1" applyFont="1" applyBorder="1" applyAlignment="1" applyProtection="1">
      <alignment horizontal="center"/>
      <protection locked="0"/>
    </xf>
    <xf numFmtId="41" fontId="5" fillId="0" borderId="0" xfId="0" applyNumberFormat="1" applyFont="1" applyBorder="1" applyAlignment="1" applyProtection="1">
      <alignment horizontal="center"/>
      <protection locked="0"/>
    </xf>
    <xf numFmtId="41" fontId="5" fillId="0" borderId="3" xfId="0" applyNumberFormat="1" applyFont="1" applyBorder="1" applyAlignment="1" applyProtection="1">
      <alignment horizontal="center"/>
    </xf>
    <xf numFmtId="41" fontId="5" fillId="0" borderId="3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s/BOE/Fiscal%20Control%20Monthly%20Trial/RMartin/Monthly%20Financial%20Statements/18-11/PYF%2018-11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S"/>
      <sheetName val="ASSETS"/>
    </sheetNames>
    <sheetDataSet>
      <sheetData sheetId="0">
        <row r="14">
          <cell r="C14">
            <v>-215978868.94999999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D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F19">
            <v>0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6"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D34">
            <v>0</v>
          </cell>
          <cell r="E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>
            <v>0</v>
          </cell>
          <cell r="D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C37">
            <v>0</v>
          </cell>
          <cell r="D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E43">
            <v>0</v>
          </cell>
          <cell r="G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D44">
            <v>0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C45">
            <v>0</v>
          </cell>
          <cell r="D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C47">
            <v>0</v>
          </cell>
          <cell r="D47">
            <v>0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50">
          <cell r="D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</sheetData>
      <sheetData sheetId="1">
        <row r="13">
          <cell r="C13">
            <v>171330882.97999999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6">
          <cell r="O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D19">
            <v>0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1">
          <cell r="E21">
            <v>0</v>
          </cell>
          <cell r="G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9">
          <cell r="E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>
            <v>0</v>
          </cell>
          <cell r="E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>
            <v>0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6">
          <cell r="C46">
            <v>0</v>
          </cell>
          <cell r="D46">
            <v>0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O49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1"/>
  <sheetViews>
    <sheetView showGridLines="0" tabSelected="1" topLeftCell="B1" workbookViewId="0">
      <selection activeCell="N51" sqref="N51"/>
    </sheetView>
  </sheetViews>
  <sheetFormatPr defaultColWidth="9.08984375" defaultRowHeight="14.5" x14ac:dyDescent="0.35"/>
  <cols>
    <col min="1" max="1" width="0" style="1" hidden="1" customWidth="1"/>
    <col min="2" max="2" width="41.6328125" style="1" customWidth="1"/>
    <col min="3" max="8" width="13.6328125" style="1" customWidth="1"/>
    <col min="9" max="13" width="13.6328125" style="1" hidden="1" customWidth="1"/>
    <col min="14" max="14" width="17.6328125" style="1" customWidth="1"/>
    <col min="15" max="15" width="19.6328125" style="1" customWidth="1"/>
    <col min="16" max="16" width="11.81640625" style="1" bestFit="1" customWidth="1"/>
    <col min="17" max="16384" width="9.08984375" style="1"/>
  </cols>
  <sheetData>
    <row r="1" spans="2:15" x14ac:dyDescent="0.35">
      <c r="B1" s="50" t="s">
        <v>113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2:15" x14ac:dyDescent="0.35">
      <c r="B2" s="50" t="s">
        <v>112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2:15" x14ac:dyDescent="0.35">
      <c r="B3" s="50" t="s">
        <v>111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x14ac:dyDescent="0.35">
      <c r="B4" s="50" t="s">
        <v>118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2:15" x14ac:dyDescent="0.35">
      <c r="B5" s="15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2:15" ht="15" thickBot="1" x14ac:dyDescent="0.4">
      <c r="B6" s="16" t="s">
        <v>84</v>
      </c>
      <c r="C6" s="21"/>
      <c r="D6" s="21"/>
      <c r="E6" s="21" t="s">
        <v>84</v>
      </c>
      <c r="F6" s="21" t="s">
        <v>84</v>
      </c>
      <c r="G6" s="51" t="s">
        <v>85</v>
      </c>
      <c r="H6" s="51"/>
      <c r="I6" s="22"/>
      <c r="J6" s="22"/>
      <c r="K6" s="22"/>
      <c r="L6" s="22"/>
      <c r="M6" s="22"/>
      <c r="N6" s="21"/>
      <c r="O6" s="21"/>
    </row>
    <row r="7" spans="2:15" ht="15" thickBot="1" x14ac:dyDescent="0.4">
      <c r="B7" s="17"/>
      <c r="C7" s="21"/>
      <c r="D7" s="21"/>
      <c r="E7" s="21"/>
      <c r="F7" s="21"/>
      <c r="G7" s="21"/>
      <c r="H7" s="23" t="s">
        <v>121</v>
      </c>
      <c r="I7" s="23" t="s">
        <v>86</v>
      </c>
      <c r="J7" s="24" t="s">
        <v>87</v>
      </c>
      <c r="K7" s="24" t="s">
        <v>88</v>
      </c>
      <c r="L7" s="24"/>
      <c r="M7" s="46"/>
      <c r="N7" s="23" t="s">
        <v>89</v>
      </c>
      <c r="O7" s="21"/>
    </row>
    <row r="8" spans="2:15" x14ac:dyDescent="0.35">
      <c r="B8" s="18" t="s">
        <v>84</v>
      </c>
      <c r="C8" s="23" t="s">
        <v>103</v>
      </c>
      <c r="D8" s="23" t="s">
        <v>104</v>
      </c>
      <c r="E8" s="23" t="s">
        <v>120</v>
      </c>
      <c r="F8" s="23" t="s">
        <v>2</v>
      </c>
      <c r="G8" s="23" t="s">
        <v>3</v>
      </c>
      <c r="H8" s="25" t="s">
        <v>4</v>
      </c>
      <c r="I8" s="23" t="s">
        <v>5</v>
      </c>
      <c r="J8" s="23" t="s">
        <v>6</v>
      </c>
      <c r="K8" s="23" t="s">
        <v>7</v>
      </c>
      <c r="L8" s="23" t="s">
        <v>91</v>
      </c>
      <c r="M8" s="23" t="s">
        <v>92</v>
      </c>
      <c r="N8" s="23" t="s">
        <v>93</v>
      </c>
      <c r="O8" s="23" t="s">
        <v>94</v>
      </c>
    </row>
    <row r="9" spans="2:15" ht="15" thickBot="1" x14ac:dyDescent="0.4">
      <c r="B9" s="19" t="s">
        <v>84</v>
      </c>
      <c r="C9" s="26"/>
      <c r="D9" s="26"/>
      <c r="E9" s="26"/>
      <c r="F9" s="26"/>
      <c r="G9" s="26"/>
      <c r="H9" s="27"/>
      <c r="I9" s="26" t="s">
        <v>96</v>
      </c>
      <c r="J9" s="26" t="s">
        <v>97</v>
      </c>
      <c r="K9" s="26" t="s">
        <v>98</v>
      </c>
      <c r="L9" s="26" t="s">
        <v>99</v>
      </c>
      <c r="M9" s="26" t="s">
        <v>100</v>
      </c>
      <c r="N9" s="26" t="s">
        <v>101</v>
      </c>
      <c r="O9" s="26" t="s">
        <v>102</v>
      </c>
    </row>
    <row r="10" spans="2:15" x14ac:dyDescent="0.35">
      <c r="B10" s="19"/>
      <c r="C10" s="23"/>
      <c r="D10" s="23"/>
      <c r="E10" s="23"/>
      <c r="F10" s="23"/>
      <c r="G10" s="23"/>
      <c r="H10" s="25"/>
      <c r="I10" s="23"/>
      <c r="J10" s="23"/>
      <c r="K10" s="23"/>
      <c r="L10" s="23"/>
      <c r="M10" s="23"/>
      <c r="N10" s="23"/>
      <c r="O10" s="23"/>
    </row>
    <row r="11" spans="2:15" x14ac:dyDescent="0.35">
      <c r="B11" s="2" t="s">
        <v>8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2:15" x14ac:dyDescent="0.35">
      <c r="B12" s="2" t="s">
        <v>9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</row>
    <row r="13" spans="2:15" x14ac:dyDescent="0.35">
      <c r="B13" s="2" t="s">
        <v>10</v>
      </c>
      <c r="C13" s="40">
        <v>231363589</v>
      </c>
      <c r="D13" s="40">
        <v>24770006</v>
      </c>
      <c r="E13" s="40">
        <v>0</v>
      </c>
      <c r="F13" s="40">
        <v>25590012</v>
      </c>
      <c r="G13" s="40">
        <f>+[1]REVENUES!F14*-1</f>
        <v>0</v>
      </c>
      <c r="H13" s="40">
        <f>+[1]REVENUES!G14*-1</f>
        <v>0</v>
      </c>
      <c r="I13" s="40">
        <f>+[1]REVENUES!I14*-1</f>
        <v>0</v>
      </c>
      <c r="J13" s="40">
        <f>+[1]REVENUES!J14*-1</f>
        <v>0</v>
      </c>
      <c r="K13" s="40">
        <f>+[1]REVENUES!K14*-1</f>
        <v>0</v>
      </c>
      <c r="L13" s="40">
        <f>+[1]REVENUES!L14*-1</f>
        <v>0</v>
      </c>
      <c r="M13" s="40">
        <f>+[1]REVENUES!M14*-1</f>
        <v>0</v>
      </c>
      <c r="N13" s="40">
        <f>+[1]REVENUES!N14*-1</f>
        <v>0</v>
      </c>
      <c r="O13" s="40">
        <f>SUM(C13:N13)</f>
        <v>281723607</v>
      </c>
    </row>
    <row r="14" spans="2:15" x14ac:dyDescent="0.35">
      <c r="B14" s="2" t="s">
        <v>11</v>
      </c>
      <c r="C14" s="40">
        <v>7716090</v>
      </c>
      <c r="D14" s="40">
        <f>+[1]REVENUES!D15*-1</f>
        <v>0</v>
      </c>
      <c r="E14" s="40">
        <v>0</v>
      </c>
      <c r="F14" s="40">
        <v>1115125</v>
      </c>
      <c r="G14" s="40">
        <f>+[1]REVENUES!F15*-1</f>
        <v>0</v>
      </c>
      <c r="H14" s="40">
        <f>+[1]REVENUES!G15*-1</f>
        <v>0</v>
      </c>
      <c r="I14" s="40">
        <f>+[1]REVENUES!I15*-1</f>
        <v>0</v>
      </c>
      <c r="J14" s="40">
        <f>+[1]REVENUES!J15*-1</f>
        <v>0</v>
      </c>
      <c r="K14" s="40">
        <f>+[1]REVENUES!K15*-1</f>
        <v>0</v>
      </c>
      <c r="L14" s="40">
        <f>+[1]REVENUES!L15*-1</f>
        <v>0</v>
      </c>
      <c r="M14" s="40">
        <f>+[1]REVENUES!M15*-1</f>
        <v>0</v>
      </c>
      <c r="N14" s="40">
        <f>+[1]REVENUES!N15*-1</f>
        <v>0</v>
      </c>
      <c r="O14" s="40">
        <f>SUM(C14:N14)</f>
        <v>8831215</v>
      </c>
    </row>
    <row r="15" spans="2:15" x14ac:dyDescent="0.35">
      <c r="B15" s="2" t="s">
        <v>12</v>
      </c>
      <c r="C15" s="40">
        <v>1828071</v>
      </c>
      <c r="D15" s="40">
        <f>+[1]REVENUES!D16*-1</f>
        <v>0</v>
      </c>
      <c r="E15" s="40">
        <v>15690</v>
      </c>
      <c r="F15" s="40">
        <v>1448406</v>
      </c>
      <c r="G15" s="40">
        <v>8058</v>
      </c>
      <c r="H15" s="40">
        <v>3894</v>
      </c>
      <c r="I15" s="40">
        <f>+[1]REVENUES!I16*-1</f>
        <v>0</v>
      </c>
      <c r="J15" s="40">
        <f>+[1]REVENUES!J16*-1</f>
        <v>0</v>
      </c>
      <c r="K15" s="40">
        <f>+[1]REVENUES!K16*-1</f>
        <v>0</v>
      </c>
      <c r="L15" s="40">
        <f>+[1]REVENUES!L16*-1</f>
        <v>0</v>
      </c>
      <c r="M15" s="40">
        <f>+[1]REVENUES!M16*-1</f>
        <v>0</v>
      </c>
      <c r="N15" s="40">
        <v>-168011</v>
      </c>
      <c r="O15" s="40">
        <f>SUM(C15:N15)</f>
        <v>3136108</v>
      </c>
    </row>
    <row r="16" spans="2:15" x14ac:dyDescent="0.35">
      <c r="B16" s="2" t="s">
        <v>13</v>
      </c>
      <c r="C16" s="45">
        <v>2200713</v>
      </c>
      <c r="D16" s="45">
        <v>0</v>
      </c>
      <c r="E16" s="45">
        <v>1937994</v>
      </c>
      <c r="F16" s="45">
        <v>0</v>
      </c>
      <c r="G16" s="45">
        <v>21250</v>
      </c>
      <c r="H16" s="45">
        <f>+[1]REVENUES!G17*-1</f>
        <v>0</v>
      </c>
      <c r="I16" s="45">
        <f>+[1]REVENUES!I17*-1</f>
        <v>0</v>
      </c>
      <c r="J16" s="45">
        <f>+[1]REVENUES!J17*-1</f>
        <v>0</v>
      </c>
      <c r="K16" s="45">
        <f>+[1]REVENUES!K17*-1</f>
        <v>0</v>
      </c>
      <c r="L16" s="45">
        <f>+[1]REVENUES!L17*-1</f>
        <v>0</v>
      </c>
      <c r="M16" s="45">
        <f>+[1]REVENUES!M17*-1</f>
        <v>0</v>
      </c>
      <c r="N16" s="45">
        <v>-2723</v>
      </c>
      <c r="O16" s="45">
        <f>SUM(C16:N16)</f>
        <v>4157234</v>
      </c>
    </row>
    <row r="17" spans="2:17" x14ac:dyDescent="0.35">
      <c r="B17" s="3" t="s">
        <v>14</v>
      </c>
      <c r="C17" s="40">
        <f>SUM(C13:C16)</f>
        <v>243108463</v>
      </c>
      <c r="D17" s="40">
        <f t="shared" ref="D17:O17" si="0">SUM(D13:D16)</f>
        <v>24770006</v>
      </c>
      <c r="E17" s="40">
        <f t="shared" ref="E17" si="1">SUM(E13:E16)</f>
        <v>1953684</v>
      </c>
      <c r="F17" s="40">
        <f t="shared" si="0"/>
        <v>28153543</v>
      </c>
      <c r="G17" s="40">
        <f t="shared" si="0"/>
        <v>29308</v>
      </c>
      <c r="H17" s="40">
        <f t="shared" si="0"/>
        <v>3894</v>
      </c>
      <c r="I17" s="40">
        <f t="shared" si="0"/>
        <v>0</v>
      </c>
      <c r="J17" s="40">
        <f t="shared" si="0"/>
        <v>0</v>
      </c>
      <c r="K17" s="40">
        <f t="shared" si="0"/>
        <v>0</v>
      </c>
      <c r="L17" s="40">
        <f t="shared" si="0"/>
        <v>0</v>
      </c>
      <c r="M17" s="40">
        <f t="shared" si="0"/>
        <v>0</v>
      </c>
      <c r="N17" s="40">
        <f t="shared" si="0"/>
        <v>-170734</v>
      </c>
      <c r="O17" s="40">
        <f t="shared" si="0"/>
        <v>297848164</v>
      </c>
    </row>
    <row r="18" spans="2:17" x14ac:dyDescent="0.35">
      <c r="B18" s="2" t="s">
        <v>15</v>
      </c>
      <c r="C18" s="40">
        <v>3069564</v>
      </c>
      <c r="D18" s="40">
        <v>258134</v>
      </c>
      <c r="E18" s="40">
        <v>0</v>
      </c>
      <c r="F18" s="40">
        <v>426331</v>
      </c>
      <c r="G18" s="40">
        <f>+[1]REVENUES!F19*-1</f>
        <v>0</v>
      </c>
      <c r="H18" s="40">
        <f>+[1]REVENUES!G19*-1</f>
        <v>0</v>
      </c>
      <c r="I18" s="40">
        <f>+[1]REVENUES!I19*-1</f>
        <v>0</v>
      </c>
      <c r="J18" s="40">
        <f>+[1]REVENUES!J19*-1</f>
        <v>0</v>
      </c>
      <c r="K18" s="40">
        <f>+[1]REVENUES!K19*-1</f>
        <v>0</v>
      </c>
      <c r="L18" s="40">
        <f>+[1]REVENUES!L19*-1</f>
        <v>0</v>
      </c>
      <c r="M18" s="40">
        <f>+[1]REVENUES!M19*-1</f>
        <v>0</v>
      </c>
      <c r="N18" s="40">
        <f>+[1]REVENUES!N19*-1</f>
        <v>0</v>
      </c>
      <c r="O18" s="40">
        <f>SUM(C18:N18)</f>
        <v>3754029</v>
      </c>
    </row>
    <row r="19" spans="2:17" x14ac:dyDescent="0.35">
      <c r="B19" s="2" t="s">
        <v>16</v>
      </c>
      <c r="C19" s="40">
        <f>12021251+1483458</f>
        <v>13504709</v>
      </c>
      <c r="D19" s="40">
        <v>19483118</v>
      </c>
      <c r="E19" s="40">
        <f>7001485+443957</f>
        <v>7445442</v>
      </c>
      <c r="F19" s="40">
        <f>+[1]REVENUES!E20*-1</f>
        <v>0</v>
      </c>
      <c r="G19" s="40">
        <f>+[1]REVENUES!F20*-1</f>
        <v>0</v>
      </c>
      <c r="H19" s="40">
        <f>+[1]REVENUES!G20*-1</f>
        <v>0</v>
      </c>
      <c r="I19" s="40">
        <f>+[1]REVENUES!I20*-1</f>
        <v>0</v>
      </c>
      <c r="J19" s="40">
        <f>+[1]REVENUES!J20*-1</f>
        <v>0</v>
      </c>
      <c r="K19" s="40">
        <f>+[1]REVENUES!K20*-1</f>
        <v>0</v>
      </c>
      <c r="L19" s="40">
        <f>+[1]REVENUES!L20*-1</f>
        <v>0</v>
      </c>
      <c r="M19" s="40">
        <f>+[1]REVENUES!M20*-1</f>
        <v>0</v>
      </c>
      <c r="N19" s="40">
        <v>0</v>
      </c>
      <c r="O19" s="40">
        <f>SUM(C19:N19)</f>
        <v>40433269</v>
      </c>
    </row>
    <row r="20" spans="2:17" x14ac:dyDescent="0.35">
      <c r="B20" s="2" t="s">
        <v>17</v>
      </c>
      <c r="C20" s="45">
        <v>2702691</v>
      </c>
      <c r="D20" s="45">
        <v>531249</v>
      </c>
      <c r="E20" s="45">
        <v>48802759</v>
      </c>
      <c r="F20" s="45">
        <f>+[1]REVENUES!E21*-1</f>
        <v>0</v>
      </c>
      <c r="G20" s="45">
        <f>+[1]REVENUES!F21*-1</f>
        <v>0</v>
      </c>
      <c r="H20" s="45">
        <f>+[1]REVENUES!G21*-1</f>
        <v>0</v>
      </c>
      <c r="I20" s="45">
        <f>+[1]REVENUES!I21*-1</f>
        <v>0</v>
      </c>
      <c r="J20" s="45">
        <f>+[1]REVENUES!J21*-1</f>
        <v>0</v>
      </c>
      <c r="K20" s="45">
        <f>+[1]REVENUES!K21*-1</f>
        <v>0</v>
      </c>
      <c r="L20" s="45">
        <f>+[1]REVENUES!L21*-1</f>
        <v>0</v>
      </c>
      <c r="M20" s="45">
        <f>+[1]REVENUES!M21*-1</f>
        <v>0</v>
      </c>
      <c r="N20" s="45">
        <v>0</v>
      </c>
      <c r="O20" s="45">
        <f>SUM(C20:N20)</f>
        <v>52036699</v>
      </c>
    </row>
    <row r="21" spans="2:17" x14ac:dyDescent="0.35">
      <c r="B21" s="4" t="s">
        <v>18</v>
      </c>
      <c r="C21" s="41">
        <f>SUM(C17:C20)</f>
        <v>262385427</v>
      </c>
      <c r="D21" s="41">
        <f t="shared" ref="D21:O21" si="2">SUM(D17:D20)</f>
        <v>45042507</v>
      </c>
      <c r="E21" s="41">
        <f t="shared" ref="E21" si="3">SUM(E17:E20)</f>
        <v>58201885</v>
      </c>
      <c r="F21" s="41">
        <f t="shared" si="2"/>
        <v>28579874</v>
      </c>
      <c r="G21" s="41">
        <f t="shared" si="2"/>
        <v>29308</v>
      </c>
      <c r="H21" s="41">
        <f t="shared" si="2"/>
        <v>3894</v>
      </c>
      <c r="I21" s="41">
        <f t="shared" si="2"/>
        <v>0</v>
      </c>
      <c r="J21" s="41">
        <f t="shared" si="2"/>
        <v>0</v>
      </c>
      <c r="K21" s="41">
        <f t="shared" si="2"/>
        <v>0</v>
      </c>
      <c r="L21" s="41">
        <f t="shared" si="2"/>
        <v>0</v>
      </c>
      <c r="M21" s="41">
        <f t="shared" si="2"/>
        <v>0</v>
      </c>
      <c r="N21" s="41">
        <f t="shared" si="2"/>
        <v>-170734</v>
      </c>
      <c r="O21" s="41">
        <f t="shared" si="2"/>
        <v>394072161</v>
      </c>
    </row>
    <row r="22" spans="2:17" x14ac:dyDescent="0.35"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2:17" x14ac:dyDescent="0.35">
      <c r="B23" s="3" t="s">
        <v>19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  <row r="24" spans="2:17" x14ac:dyDescent="0.35">
      <c r="B24" s="2" t="s">
        <v>20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</row>
    <row r="25" spans="2:17" x14ac:dyDescent="0.35">
      <c r="B25" s="2" t="s">
        <v>21</v>
      </c>
      <c r="C25" s="40">
        <v>18677215</v>
      </c>
      <c r="D25" s="40">
        <v>118287926</v>
      </c>
      <c r="E25" s="40">
        <v>17077232</v>
      </c>
      <c r="F25" s="40">
        <v>0</v>
      </c>
      <c r="G25" s="40">
        <f>+[1]REVENUES!F26</f>
        <v>0</v>
      </c>
      <c r="H25" s="40">
        <f>+[1]REVENUES!G26</f>
        <v>0</v>
      </c>
      <c r="I25" s="40">
        <f>+[1]REVENUES!I26</f>
        <v>0</v>
      </c>
      <c r="J25" s="40">
        <f>+[1]REVENUES!J26</f>
        <v>0</v>
      </c>
      <c r="K25" s="40">
        <f>+[1]REVENUES!K26</f>
        <v>0</v>
      </c>
      <c r="L25" s="40">
        <f>+[1]REVENUES!L26</f>
        <v>0</v>
      </c>
      <c r="M25" s="40">
        <f>+[1]REVENUES!M26</f>
        <v>0</v>
      </c>
      <c r="N25" s="40">
        <v>31548</v>
      </c>
      <c r="O25" s="40">
        <f>SUM(C25:N25)</f>
        <v>154073921</v>
      </c>
      <c r="Q25" s="48"/>
    </row>
    <row r="26" spans="2:17" x14ac:dyDescent="0.35">
      <c r="B26" s="2" t="s">
        <v>22</v>
      </c>
      <c r="C26" s="40">
        <v>36976019</v>
      </c>
      <c r="D26" s="40">
        <v>205287</v>
      </c>
      <c r="E26" s="40">
        <v>77688</v>
      </c>
      <c r="F26" s="40">
        <f>+[1]REVENUES!E27</f>
        <v>0</v>
      </c>
      <c r="G26" s="40">
        <v>0</v>
      </c>
      <c r="H26" s="40">
        <f>+[1]REVENUES!G27</f>
        <v>0</v>
      </c>
      <c r="I26" s="40">
        <f>+[1]REVENUES!I27</f>
        <v>0</v>
      </c>
      <c r="J26" s="40">
        <f>+[1]REVENUES!J27</f>
        <v>0</v>
      </c>
      <c r="K26" s="40">
        <f>+[1]REVENUES!K27</f>
        <v>0</v>
      </c>
      <c r="L26" s="40">
        <f>+[1]REVENUES!L27</f>
        <v>0</v>
      </c>
      <c r="M26" s="40">
        <f>+[1]REVENUES!M27</f>
        <v>0</v>
      </c>
      <c r="N26" s="40">
        <v>0</v>
      </c>
      <c r="O26" s="40">
        <f>SUM(C26:N26)</f>
        <v>37258994</v>
      </c>
      <c r="Q26" s="48"/>
    </row>
    <row r="27" spans="2:17" x14ac:dyDescent="0.35">
      <c r="B27" s="2" t="s">
        <v>23</v>
      </c>
      <c r="C27" s="40">
        <v>18804321</v>
      </c>
      <c r="D27" s="40">
        <v>13443360</v>
      </c>
      <c r="E27" s="40">
        <v>405227</v>
      </c>
      <c r="F27" s="40">
        <f>+[1]REVENUES!E28</f>
        <v>0</v>
      </c>
      <c r="G27" s="40">
        <f>+[1]REVENUES!F28</f>
        <v>0</v>
      </c>
      <c r="H27" s="40">
        <f>+[1]REVENUES!G28</f>
        <v>0</v>
      </c>
      <c r="I27" s="40">
        <f>+[1]REVENUES!I28</f>
        <v>0</v>
      </c>
      <c r="J27" s="40">
        <f>+[1]REVENUES!J28</f>
        <v>0</v>
      </c>
      <c r="K27" s="40">
        <f>+[1]REVENUES!K28</f>
        <v>0</v>
      </c>
      <c r="L27" s="40">
        <f>+[1]REVENUES!L28</f>
        <v>0</v>
      </c>
      <c r="M27" s="40">
        <f>+[1]REVENUES!M28</f>
        <v>0</v>
      </c>
      <c r="N27" s="40">
        <v>0</v>
      </c>
      <c r="O27" s="40">
        <f>SUM(C27:N27)</f>
        <v>32652908</v>
      </c>
      <c r="Q27" s="48"/>
    </row>
    <row r="28" spans="2:17" x14ac:dyDescent="0.35">
      <c r="B28" s="2" t="s">
        <v>24</v>
      </c>
      <c r="C28" s="40">
        <v>21720131</v>
      </c>
      <c r="D28" s="40">
        <v>11732415</v>
      </c>
      <c r="E28" s="40">
        <v>11358983</v>
      </c>
      <c r="F28" s="40">
        <f>+[1]REVENUES!E29</f>
        <v>0</v>
      </c>
      <c r="G28" s="40">
        <f>+[1]REVENUES!F29</f>
        <v>0</v>
      </c>
      <c r="H28" s="40">
        <f>+[1]REVENUES!G29</f>
        <v>0</v>
      </c>
      <c r="I28" s="40">
        <f>+[1]REVENUES!I29</f>
        <v>0</v>
      </c>
      <c r="J28" s="40">
        <f>+[1]REVENUES!J29</f>
        <v>0</v>
      </c>
      <c r="K28" s="40">
        <f>+[1]REVENUES!K29</f>
        <v>0</v>
      </c>
      <c r="L28" s="40">
        <f>+[1]REVENUES!L29</f>
        <v>0</v>
      </c>
      <c r="M28" s="40">
        <f>+[1]REVENUES!M29</f>
        <v>0</v>
      </c>
      <c r="N28" s="40">
        <v>0</v>
      </c>
      <c r="O28" s="40">
        <f>SUM(C28:N28)</f>
        <v>44811529</v>
      </c>
      <c r="Q28" s="48"/>
    </row>
    <row r="29" spans="2:17" x14ac:dyDescent="0.35">
      <c r="B29" s="2" t="s">
        <v>25</v>
      </c>
      <c r="C29" s="40">
        <v>14564635</v>
      </c>
      <c r="D29" s="40">
        <v>912160</v>
      </c>
      <c r="E29" s="40">
        <v>226651</v>
      </c>
      <c r="F29" s="40">
        <f>+[1]REVENUES!E30</f>
        <v>0</v>
      </c>
      <c r="G29" s="40">
        <v>0</v>
      </c>
      <c r="H29" s="40">
        <f>+[1]REVENUES!G30</f>
        <v>0</v>
      </c>
      <c r="I29" s="40">
        <f>+[1]REVENUES!I30</f>
        <v>0</v>
      </c>
      <c r="J29" s="40">
        <f>+[1]REVENUES!J30</f>
        <v>0</v>
      </c>
      <c r="K29" s="40">
        <f>+[1]REVENUES!K30</f>
        <v>0</v>
      </c>
      <c r="L29" s="40">
        <f>+[1]REVENUES!L30</f>
        <v>0</v>
      </c>
      <c r="M29" s="40">
        <f>+[1]REVENUES!M30</f>
        <v>0</v>
      </c>
      <c r="N29" s="40">
        <v>0</v>
      </c>
      <c r="O29" s="40">
        <f>SUM(C29:N29)</f>
        <v>15703446</v>
      </c>
      <c r="Q29" s="48"/>
    </row>
    <row r="30" spans="2:17" x14ac:dyDescent="0.35">
      <c r="B30" s="2" t="s">
        <v>26</v>
      </c>
      <c r="C30" s="40">
        <v>25547036</v>
      </c>
      <c r="D30" s="40">
        <v>0</v>
      </c>
      <c r="E30" s="40">
        <v>2426142</v>
      </c>
      <c r="F30" s="40">
        <f>+[1]REVENUES!E31</f>
        <v>0</v>
      </c>
      <c r="G30" s="40">
        <v>0</v>
      </c>
      <c r="H30" s="40">
        <f>+[1]REVENUES!G31</f>
        <v>0</v>
      </c>
      <c r="I30" s="40">
        <f>+[1]REVENUES!I31</f>
        <v>0</v>
      </c>
      <c r="J30" s="40">
        <f>+[1]REVENUES!J31</f>
        <v>0</v>
      </c>
      <c r="K30" s="40">
        <f>+[1]REVENUES!K31</f>
        <v>0</v>
      </c>
      <c r="L30" s="40">
        <f>+[1]REVENUES!L31</f>
        <v>0</v>
      </c>
      <c r="M30" s="40">
        <f>+[1]REVENUES!M31</f>
        <v>0</v>
      </c>
      <c r="N30" s="40">
        <v>0</v>
      </c>
      <c r="O30" s="40">
        <f>SUM(C30:N30)</f>
        <v>27973178</v>
      </c>
      <c r="Q30" s="48"/>
    </row>
    <row r="31" spans="2:17" x14ac:dyDescent="0.35">
      <c r="B31" s="2" t="s">
        <v>27</v>
      </c>
      <c r="C31" s="45">
        <v>4168542</v>
      </c>
      <c r="D31" s="45">
        <v>5119056</v>
      </c>
      <c r="E31" s="45">
        <v>25123360</v>
      </c>
      <c r="F31" s="45">
        <f>+[1]REVENUES!E32</f>
        <v>0</v>
      </c>
      <c r="G31" s="45">
        <f>+[1]REVENUES!F32</f>
        <v>0</v>
      </c>
      <c r="H31" s="45">
        <f>+[1]REVENUES!G32</f>
        <v>0</v>
      </c>
      <c r="I31" s="45">
        <f>+[1]REVENUES!I32</f>
        <v>0</v>
      </c>
      <c r="J31" s="45">
        <f>+[1]REVENUES!J32</f>
        <v>0</v>
      </c>
      <c r="K31" s="45">
        <f>+[1]REVENUES!K32</f>
        <v>0</v>
      </c>
      <c r="L31" s="45">
        <f>+[1]REVENUES!L32</f>
        <v>0</v>
      </c>
      <c r="M31" s="45">
        <f>+[1]REVENUES!M32</f>
        <v>0</v>
      </c>
      <c r="N31" s="45">
        <v>0</v>
      </c>
      <c r="O31" s="45">
        <f>SUM(C31:N31)</f>
        <v>34410958</v>
      </c>
      <c r="Q31" s="48"/>
    </row>
    <row r="32" spans="2:17" x14ac:dyDescent="0.35">
      <c r="B32" s="3" t="s">
        <v>28</v>
      </c>
      <c r="C32" s="40">
        <f>SUM(C25:C31)</f>
        <v>140457899</v>
      </c>
      <c r="D32" s="40">
        <f t="shared" ref="D32:O32" si="4">SUM(D25:D31)</f>
        <v>149700204</v>
      </c>
      <c r="E32" s="40">
        <f t="shared" ref="E32" si="5">SUM(E25:E31)</f>
        <v>56695283</v>
      </c>
      <c r="F32" s="40">
        <f t="shared" si="4"/>
        <v>0</v>
      </c>
      <c r="G32" s="40">
        <f t="shared" si="4"/>
        <v>0</v>
      </c>
      <c r="H32" s="40">
        <f t="shared" si="4"/>
        <v>0</v>
      </c>
      <c r="I32" s="40">
        <f t="shared" si="4"/>
        <v>0</v>
      </c>
      <c r="J32" s="40">
        <f t="shared" si="4"/>
        <v>0</v>
      </c>
      <c r="K32" s="40">
        <f t="shared" si="4"/>
        <v>0</v>
      </c>
      <c r="L32" s="40">
        <f t="shared" si="4"/>
        <v>0</v>
      </c>
      <c r="M32" s="40">
        <f t="shared" si="4"/>
        <v>0</v>
      </c>
      <c r="N32" s="40">
        <f t="shared" si="4"/>
        <v>31548</v>
      </c>
      <c r="O32" s="40">
        <f t="shared" si="4"/>
        <v>346884934</v>
      </c>
    </row>
    <row r="33" spans="2:15" x14ac:dyDescent="0.35">
      <c r="B33" s="2" t="s">
        <v>29</v>
      </c>
      <c r="C33" s="40">
        <v>0</v>
      </c>
      <c r="D33" s="40">
        <f>+[1]REVENUES!D34</f>
        <v>0</v>
      </c>
      <c r="E33" s="40">
        <v>477172</v>
      </c>
      <c r="F33" s="40">
        <f>+[1]REVENUES!E34</f>
        <v>0</v>
      </c>
      <c r="G33" s="40">
        <v>2672658</v>
      </c>
      <c r="H33" s="40">
        <f>+[1]REVENUES!G34</f>
        <v>0</v>
      </c>
      <c r="I33" s="40">
        <f>+[1]REVENUES!I34</f>
        <v>0</v>
      </c>
      <c r="J33" s="40">
        <f>+[1]REVENUES!J34</f>
        <v>0</v>
      </c>
      <c r="K33" s="40">
        <f>+[1]REVENUES!K34</f>
        <v>0</v>
      </c>
      <c r="L33" s="40">
        <f>+[1]REVENUES!L34</f>
        <v>0</v>
      </c>
      <c r="M33" s="40">
        <f>+[1]REVENUES!M34</f>
        <v>0</v>
      </c>
      <c r="N33" s="40">
        <v>4014</v>
      </c>
      <c r="O33" s="40">
        <f>SUM(C33:N33)</f>
        <v>3153844</v>
      </c>
    </row>
    <row r="34" spans="2:15" x14ac:dyDescent="0.35">
      <c r="B34" s="2" t="s">
        <v>2</v>
      </c>
      <c r="C34" s="40">
        <f>+[1]REVENUES!C35</f>
        <v>0</v>
      </c>
      <c r="D34" s="40">
        <f>+[1]REVENUES!D35</f>
        <v>0</v>
      </c>
      <c r="E34" s="40">
        <f>+[1]REVENUES!D35</f>
        <v>0</v>
      </c>
      <c r="F34" s="40">
        <f>+[1]REVENUES!E35</f>
        <v>0</v>
      </c>
      <c r="G34" s="40">
        <f>+[1]REVENUES!F35</f>
        <v>0</v>
      </c>
      <c r="H34" s="40">
        <f>+[1]REVENUES!G35</f>
        <v>0</v>
      </c>
      <c r="I34" s="40">
        <f>+[1]REVENUES!I35</f>
        <v>0</v>
      </c>
      <c r="J34" s="40">
        <f>+[1]REVENUES!J35</f>
        <v>0</v>
      </c>
      <c r="K34" s="40">
        <f>+[1]REVENUES!K35</f>
        <v>0</v>
      </c>
      <c r="L34" s="40">
        <f>+[1]REVENUES!L35</f>
        <v>0</v>
      </c>
      <c r="M34" s="40">
        <f>+[1]REVENUES!M35</f>
        <v>0</v>
      </c>
      <c r="N34" s="40">
        <f>+[1]REVENUES!N35</f>
        <v>0</v>
      </c>
      <c r="O34" s="40">
        <f>SUM(C34:N34)</f>
        <v>0</v>
      </c>
    </row>
    <row r="35" spans="2:15" x14ac:dyDescent="0.35">
      <c r="B35" s="2" t="s">
        <v>30</v>
      </c>
      <c r="C35" s="40">
        <f>+[1]REVENUES!C36</f>
        <v>0</v>
      </c>
      <c r="D35" s="40">
        <f>+[1]REVENUES!D36</f>
        <v>0</v>
      </c>
      <c r="E35" s="40">
        <v>0</v>
      </c>
      <c r="F35" s="40">
        <v>21970000</v>
      </c>
      <c r="G35" s="40">
        <f>+[1]REVENUES!F36</f>
        <v>0</v>
      </c>
      <c r="H35" s="40">
        <f>+[1]REVENUES!G36</f>
        <v>0</v>
      </c>
      <c r="I35" s="40">
        <f>+[1]REVENUES!I36</f>
        <v>0</v>
      </c>
      <c r="J35" s="40">
        <f>+[1]REVENUES!J36</f>
        <v>0</v>
      </c>
      <c r="K35" s="40">
        <f>+[1]REVENUES!K36</f>
        <v>0</v>
      </c>
      <c r="L35" s="40">
        <f>+[1]REVENUES!L36</f>
        <v>0</v>
      </c>
      <c r="M35" s="40">
        <f>+[1]REVENUES!M36</f>
        <v>0</v>
      </c>
      <c r="N35" s="40">
        <f>+[1]REVENUES!N36</f>
        <v>0</v>
      </c>
      <c r="O35" s="40">
        <f>SUM(C35:N35)</f>
        <v>21970000</v>
      </c>
    </row>
    <row r="36" spans="2:15" x14ac:dyDescent="0.35">
      <c r="B36" s="2" t="s">
        <v>31</v>
      </c>
      <c r="C36" s="40">
        <f>+[1]REVENUES!C37</f>
        <v>0</v>
      </c>
      <c r="D36" s="40">
        <f>+[1]REVENUES!D37</f>
        <v>0</v>
      </c>
      <c r="E36" s="40">
        <v>0</v>
      </c>
      <c r="F36" s="40">
        <v>9216137</v>
      </c>
      <c r="G36" s="40">
        <f>+[1]REVENUES!F37</f>
        <v>0</v>
      </c>
      <c r="H36" s="40">
        <f>+[1]REVENUES!G37</f>
        <v>0</v>
      </c>
      <c r="I36" s="40">
        <f>+[1]REVENUES!I37</f>
        <v>0</v>
      </c>
      <c r="J36" s="40">
        <f>+[1]REVENUES!J37</f>
        <v>0</v>
      </c>
      <c r="K36" s="40">
        <f>+[1]REVENUES!K37</f>
        <v>0</v>
      </c>
      <c r="L36" s="40">
        <f>+[1]REVENUES!L37</f>
        <v>0</v>
      </c>
      <c r="M36" s="40">
        <f>+[1]REVENUES!M37</f>
        <v>0</v>
      </c>
      <c r="N36" s="40">
        <f>+[1]REVENUES!N37</f>
        <v>0</v>
      </c>
      <c r="O36" s="40">
        <f>SUM(C36:N36)</f>
        <v>9216137</v>
      </c>
    </row>
    <row r="37" spans="2:15" x14ac:dyDescent="0.35">
      <c r="B37" s="2" t="s">
        <v>115</v>
      </c>
      <c r="C37" s="40">
        <f>+[1]REVENUES!C38</f>
        <v>0</v>
      </c>
      <c r="D37" s="40">
        <f>+[1]REVENUES!D38</f>
        <v>0</v>
      </c>
      <c r="E37" s="40">
        <v>0</v>
      </c>
      <c r="F37" s="40">
        <v>0</v>
      </c>
      <c r="G37" s="40">
        <f>+[1]REVENUES!F38</f>
        <v>0</v>
      </c>
      <c r="H37" s="40">
        <f>+[1]REVENUES!G38</f>
        <v>0</v>
      </c>
      <c r="I37" s="40">
        <f>+[1]REVENUES!I38</f>
        <v>0</v>
      </c>
      <c r="J37" s="40">
        <f>+[1]REVENUES!J38</f>
        <v>0</v>
      </c>
      <c r="K37" s="40">
        <f>+[1]REVENUES!K38</f>
        <v>0</v>
      </c>
      <c r="L37" s="40">
        <f>+[1]REVENUES!L38</f>
        <v>0</v>
      </c>
      <c r="M37" s="40">
        <f>+[1]REVENUES!M38</f>
        <v>0</v>
      </c>
      <c r="N37" s="40">
        <f>+[1]REVENUES!N38</f>
        <v>0</v>
      </c>
      <c r="O37" s="40">
        <f>SUM(C37:N37)</f>
        <v>0</v>
      </c>
    </row>
    <row r="38" spans="2:15" x14ac:dyDescent="0.35">
      <c r="B38" s="2" t="s">
        <v>32</v>
      </c>
      <c r="C38" s="45">
        <f>+[1]REVENUES!C39</f>
        <v>0</v>
      </c>
      <c r="D38" s="45">
        <f>+[1]REVENUES!D39</f>
        <v>0</v>
      </c>
      <c r="E38" s="45">
        <f>+[1]REVENUES!D39</f>
        <v>0</v>
      </c>
      <c r="F38" s="45">
        <f>+[1]REVENUES!E39</f>
        <v>0</v>
      </c>
      <c r="G38" s="45">
        <f>+[1]REVENUES!F39</f>
        <v>0</v>
      </c>
      <c r="H38" s="45">
        <f>+[1]REVENUES!G39</f>
        <v>0</v>
      </c>
      <c r="I38" s="45">
        <f>+[1]REVENUES!I39</f>
        <v>0</v>
      </c>
      <c r="J38" s="45">
        <f>+[1]REVENUES!J39</f>
        <v>0</v>
      </c>
      <c r="K38" s="45">
        <f>+[1]REVENUES!K39</f>
        <v>0</v>
      </c>
      <c r="L38" s="45">
        <f>+[1]REVENUES!L39</f>
        <v>0</v>
      </c>
      <c r="M38" s="45">
        <f>+[1]REVENUES!M39</f>
        <v>0</v>
      </c>
      <c r="N38" s="45">
        <f>+[1]REVENUES!N39</f>
        <v>0</v>
      </c>
      <c r="O38" s="40">
        <f>SUM(C38:N38)</f>
        <v>0</v>
      </c>
    </row>
    <row r="39" spans="2:15" x14ac:dyDescent="0.35">
      <c r="B39" s="4" t="s">
        <v>33</v>
      </c>
      <c r="C39" s="41">
        <f>SUM(C32:C38)</f>
        <v>140457899</v>
      </c>
      <c r="D39" s="41">
        <f t="shared" ref="D39:O39" si="6">SUM(D32:D38)</f>
        <v>149700204</v>
      </c>
      <c r="E39" s="41">
        <f t="shared" ref="E39" si="7">SUM(E32:E38)</f>
        <v>57172455</v>
      </c>
      <c r="F39" s="41">
        <f t="shared" si="6"/>
        <v>31186137</v>
      </c>
      <c r="G39" s="41">
        <f t="shared" si="6"/>
        <v>2672658</v>
      </c>
      <c r="H39" s="41">
        <f t="shared" si="6"/>
        <v>0</v>
      </c>
      <c r="I39" s="41">
        <f t="shared" si="6"/>
        <v>0</v>
      </c>
      <c r="J39" s="41">
        <f t="shared" si="6"/>
        <v>0</v>
      </c>
      <c r="K39" s="41">
        <f t="shared" si="6"/>
        <v>0</v>
      </c>
      <c r="L39" s="41">
        <f t="shared" si="6"/>
        <v>0</v>
      </c>
      <c r="M39" s="41">
        <f t="shared" si="6"/>
        <v>0</v>
      </c>
      <c r="N39" s="41">
        <f t="shared" si="6"/>
        <v>35562</v>
      </c>
      <c r="O39" s="41">
        <f t="shared" si="6"/>
        <v>381224915</v>
      </c>
    </row>
    <row r="40" spans="2:15" x14ac:dyDescent="0.35">
      <c r="B40" s="4" t="s">
        <v>34</v>
      </c>
      <c r="C40" s="41">
        <f>+C21-C39</f>
        <v>121927528</v>
      </c>
      <c r="D40" s="41">
        <f t="shared" ref="D40:N40" si="8">+D21-D39</f>
        <v>-104657697</v>
      </c>
      <c r="E40" s="41">
        <f t="shared" ref="E40" si="9">+E21-E39</f>
        <v>1029430</v>
      </c>
      <c r="F40" s="41">
        <f t="shared" si="8"/>
        <v>-2606263</v>
      </c>
      <c r="G40" s="41">
        <f t="shared" si="8"/>
        <v>-2643350</v>
      </c>
      <c r="H40" s="41">
        <f t="shared" si="8"/>
        <v>3894</v>
      </c>
      <c r="I40" s="41">
        <f t="shared" si="8"/>
        <v>0</v>
      </c>
      <c r="J40" s="41">
        <f t="shared" si="8"/>
        <v>0</v>
      </c>
      <c r="K40" s="41">
        <f t="shared" si="8"/>
        <v>0</v>
      </c>
      <c r="L40" s="41">
        <f t="shared" si="8"/>
        <v>0</v>
      </c>
      <c r="M40" s="41">
        <f t="shared" si="8"/>
        <v>0</v>
      </c>
      <c r="N40" s="41">
        <f t="shared" si="8"/>
        <v>-206296</v>
      </c>
      <c r="O40" s="41">
        <f>+O21-O39</f>
        <v>12847246</v>
      </c>
    </row>
    <row r="41" spans="2:15" x14ac:dyDescent="0.35">
      <c r="B41" s="6" t="s">
        <v>35</v>
      </c>
      <c r="C41" s="40">
        <f>+[1]REVENUES!C42</f>
        <v>0</v>
      </c>
      <c r="D41" s="40">
        <f>+[1]REVENUES!D42</f>
        <v>0</v>
      </c>
      <c r="E41" s="40">
        <f>+[1]REVENUES!D42</f>
        <v>0</v>
      </c>
      <c r="F41" s="40">
        <f>+[1]REVENUES!E42</f>
        <v>0</v>
      </c>
      <c r="G41" s="40">
        <f>+[1]REVENUES!F42</f>
        <v>0</v>
      </c>
      <c r="H41" s="40">
        <f>+[1]REVENUES!G42</f>
        <v>0</v>
      </c>
      <c r="I41" s="40">
        <f>+[1]REVENUES!I42</f>
        <v>0</v>
      </c>
      <c r="J41" s="40">
        <f>+[1]REVENUES!J42</f>
        <v>0</v>
      </c>
      <c r="K41" s="40">
        <f>+[1]REVENUES!K42</f>
        <v>0</v>
      </c>
      <c r="L41" s="40">
        <f>+[1]REVENUES!L42</f>
        <v>0</v>
      </c>
      <c r="M41" s="40">
        <f>+[1]REVENUES!M42</f>
        <v>0</v>
      </c>
      <c r="N41" s="40">
        <f>+[1]REVENUES!N42</f>
        <v>0</v>
      </c>
      <c r="O41" s="40">
        <f>SUM(C41:N41)</f>
        <v>0</v>
      </c>
    </row>
    <row r="42" spans="2:15" x14ac:dyDescent="0.35">
      <c r="B42" s="6" t="s">
        <v>36</v>
      </c>
      <c r="C42" s="40">
        <v>27566437</v>
      </c>
      <c r="D42" s="40">
        <v>104657697</v>
      </c>
      <c r="E42" s="40">
        <v>388725</v>
      </c>
      <c r="F42" s="40">
        <f>-[1]REVENUES!E43</f>
        <v>0</v>
      </c>
      <c r="G42" s="40">
        <v>1718420</v>
      </c>
      <c r="H42" s="40">
        <f>-[1]REVENUES!G43</f>
        <v>0</v>
      </c>
      <c r="I42" s="40">
        <f>-[1]REVENUES!I43</f>
        <v>0</v>
      </c>
      <c r="J42" s="40">
        <f>-[1]REVENUES!J43</f>
        <v>0</v>
      </c>
      <c r="K42" s="40">
        <f>-[1]REVENUES!K43</f>
        <v>0</v>
      </c>
      <c r="L42" s="40">
        <f>-[1]REVENUES!L43</f>
        <v>0</v>
      </c>
      <c r="M42" s="40">
        <f>-[1]REVENUES!M43</f>
        <v>0</v>
      </c>
      <c r="N42" s="40">
        <v>0</v>
      </c>
      <c r="O42" s="40">
        <f>SUM(C42:N42)</f>
        <v>134331279</v>
      </c>
    </row>
    <row r="43" spans="2:15" x14ac:dyDescent="0.35">
      <c r="B43" s="6" t="s">
        <v>37</v>
      </c>
      <c r="C43" s="40">
        <v>-134046026</v>
      </c>
      <c r="D43" s="40">
        <f>-[1]REVENUES!D44</f>
        <v>0</v>
      </c>
      <c r="E43" s="40">
        <v>-255152</v>
      </c>
      <c r="F43" s="40">
        <v>0</v>
      </c>
      <c r="G43" s="40">
        <f>-[1]REVENUES!F44</f>
        <v>0</v>
      </c>
      <c r="H43" s="40">
        <f>-[1]REVENUES!G44</f>
        <v>0</v>
      </c>
      <c r="I43" s="40">
        <f>-[1]REVENUES!I44</f>
        <v>0</v>
      </c>
      <c r="J43" s="40">
        <f>-[1]REVENUES!J44</f>
        <v>0</v>
      </c>
      <c r="K43" s="40">
        <f>-[1]REVENUES!K44</f>
        <v>0</v>
      </c>
      <c r="L43" s="40">
        <f>-[1]REVENUES!L44</f>
        <v>0</v>
      </c>
      <c r="M43" s="40">
        <f>-[1]REVENUES!M44</f>
        <v>0</v>
      </c>
      <c r="N43" s="40">
        <v>-30101</v>
      </c>
      <c r="O43" s="40">
        <f>SUM(C43:N43)</f>
        <v>-134331279</v>
      </c>
    </row>
    <row r="44" spans="2:15" x14ac:dyDescent="0.35">
      <c r="B44" s="6" t="s">
        <v>38</v>
      </c>
      <c r="C44" s="40">
        <f>-[1]REVENUES!C45</f>
        <v>0</v>
      </c>
      <c r="D44" s="40">
        <f>-[1]REVENUES!D45</f>
        <v>0</v>
      </c>
      <c r="E44" s="40">
        <v>0</v>
      </c>
      <c r="F44" s="40">
        <v>0</v>
      </c>
      <c r="G44" s="40">
        <f>-[1]REVENUES!F45</f>
        <v>0</v>
      </c>
      <c r="H44" s="40">
        <f>-[1]REVENUES!G45</f>
        <v>0</v>
      </c>
      <c r="I44" s="40">
        <f>-[1]REVENUES!I45</f>
        <v>0</v>
      </c>
      <c r="J44" s="40">
        <f>-[1]REVENUES!J45</f>
        <v>0</v>
      </c>
      <c r="K44" s="40">
        <f>-[1]REVENUES!K45</f>
        <v>0</v>
      </c>
      <c r="L44" s="40">
        <f>-[1]REVENUES!L45</f>
        <v>0</v>
      </c>
      <c r="M44" s="40">
        <f>-[1]REVENUES!M45</f>
        <v>0</v>
      </c>
      <c r="N44" s="40">
        <f>-[1]REVENUES!N45</f>
        <v>0</v>
      </c>
      <c r="O44" s="40">
        <f>SUM(C44:N44)</f>
        <v>0</v>
      </c>
    </row>
    <row r="45" spans="2:15" x14ac:dyDescent="0.35">
      <c r="B45" s="6" t="s">
        <v>116</v>
      </c>
      <c r="C45" s="40">
        <f>-[1]REVENUES!C46</f>
        <v>0</v>
      </c>
      <c r="D45" s="40">
        <f>-[1]REVENUES!D46</f>
        <v>0</v>
      </c>
      <c r="E45" s="40">
        <v>0</v>
      </c>
      <c r="F45" s="40">
        <v>0</v>
      </c>
      <c r="G45" s="40">
        <v>906838</v>
      </c>
      <c r="H45" s="40">
        <f>-[1]REVENUES!G46</f>
        <v>0</v>
      </c>
      <c r="I45" s="40">
        <f>-[1]REVENUES!I46</f>
        <v>0</v>
      </c>
      <c r="J45" s="40">
        <f>-[1]REVENUES!J46</f>
        <v>0</v>
      </c>
      <c r="K45" s="40">
        <f>-[1]REVENUES!K46</f>
        <v>0</v>
      </c>
      <c r="L45" s="40">
        <f>-[1]REVENUES!L46</f>
        <v>0</v>
      </c>
      <c r="M45" s="40">
        <f>-[1]REVENUES!M46</f>
        <v>0</v>
      </c>
      <c r="N45" s="40">
        <f>-[1]REVENUES!N46</f>
        <v>0</v>
      </c>
      <c r="O45" s="40">
        <f>SUM(C45:N45)</f>
        <v>906838</v>
      </c>
    </row>
    <row r="46" spans="2:15" x14ac:dyDescent="0.35">
      <c r="B46" s="6" t="s">
        <v>39</v>
      </c>
      <c r="C46" s="40">
        <f>-[1]REVENUES!C46</f>
        <v>0</v>
      </c>
      <c r="D46" s="40">
        <f>-[1]REVENUES!D46</f>
        <v>0</v>
      </c>
      <c r="E46" s="40">
        <v>0</v>
      </c>
      <c r="F46" s="40">
        <v>0</v>
      </c>
      <c r="G46" s="40">
        <f>-[1]REVENUES!F46</f>
        <v>0</v>
      </c>
      <c r="H46" s="40">
        <f>-[1]REVENUES!G46</f>
        <v>0</v>
      </c>
      <c r="I46" s="40">
        <f>-[1]REVENUES!I46</f>
        <v>0</v>
      </c>
      <c r="J46" s="40">
        <f>-[1]REVENUES!J46</f>
        <v>0</v>
      </c>
      <c r="K46" s="40">
        <f>-[1]REVENUES!K46</f>
        <v>0</v>
      </c>
      <c r="L46" s="40">
        <f>-[1]REVENUES!L46</f>
        <v>0</v>
      </c>
      <c r="M46" s="40">
        <f>-[1]REVENUES!M46</f>
        <v>0</v>
      </c>
      <c r="N46" s="40">
        <f>-[1]REVENUES!N46</f>
        <v>0</v>
      </c>
      <c r="O46" s="40">
        <f>SUM(C46:N46)</f>
        <v>0</v>
      </c>
    </row>
    <row r="47" spans="2:15" x14ac:dyDescent="0.35">
      <c r="B47" s="6" t="s">
        <v>40</v>
      </c>
      <c r="C47" s="45">
        <f>-[1]REVENUES!C47</f>
        <v>0</v>
      </c>
      <c r="D47" s="45">
        <f>-[1]REVENUES!D47</f>
        <v>0</v>
      </c>
      <c r="E47" s="45">
        <v>0</v>
      </c>
      <c r="F47" s="45">
        <v>0</v>
      </c>
      <c r="G47" s="45">
        <f>-[1]REVENUES!F47</f>
        <v>0</v>
      </c>
      <c r="H47" s="45">
        <f>-[1]REVENUES!G47</f>
        <v>0</v>
      </c>
      <c r="I47" s="45">
        <f>-[1]REVENUES!I47</f>
        <v>0</v>
      </c>
      <c r="J47" s="45">
        <f>-[1]REVENUES!J47</f>
        <v>0</v>
      </c>
      <c r="K47" s="45">
        <f>-[1]REVENUES!K47</f>
        <v>0</v>
      </c>
      <c r="L47" s="45">
        <f>-[1]REVENUES!L47</f>
        <v>0</v>
      </c>
      <c r="M47" s="45">
        <f>-[1]REVENUES!M47</f>
        <v>0</v>
      </c>
      <c r="N47" s="45">
        <f>-[1]REVENUES!N47</f>
        <v>0</v>
      </c>
      <c r="O47" s="40">
        <f>SUM(C47:N47)</f>
        <v>0</v>
      </c>
    </row>
    <row r="48" spans="2:15" x14ac:dyDescent="0.35">
      <c r="B48" s="4" t="s">
        <v>41</v>
      </c>
      <c r="C48" s="41">
        <f>SUM(C42:C47)</f>
        <v>-106479589</v>
      </c>
      <c r="D48" s="41">
        <f t="shared" ref="D48:O48" si="10">SUM(D42:D47)</f>
        <v>104657697</v>
      </c>
      <c r="E48" s="41">
        <f t="shared" ref="E48" si="11">SUM(E42:E47)</f>
        <v>133573</v>
      </c>
      <c r="F48" s="41">
        <f t="shared" si="10"/>
        <v>0</v>
      </c>
      <c r="G48" s="41">
        <f t="shared" si="10"/>
        <v>2625258</v>
      </c>
      <c r="H48" s="41">
        <f t="shared" si="10"/>
        <v>0</v>
      </c>
      <c r="I48" s="41">
        <f t="shared" si="10"/>
        <v>0</v>
      </c>
      <c r="J48" s="41">
        <f t="shared" si="10"/>
        <v>0</v>
      </c>
      <c r="K48" s="41">
        <f t="shared" si="10"/>
        <v>0</v>
      </c>
      <c r="L48" s="41">
        <f t="shared" si="10"/>
        <v>0</v>
      </c>
      <c r="M48" s="41">
        <f t="shared" si="10"/>
        <v>0</v>
      </c>
      <c r="N48" s="41">
        <f t="shared" si="10"/>
        <v>-30101</v>
      </c>
      <c r="O48" s="41">
        <f t="shared" si="10"/>
        <v>906838</v>
      </c>
    </row>
    <row r="49" spans="2:15" x14ac:dyDescent="0.35">
      <c r="B49" s="6" t="s">
        <v>42</v>
      </c>
      <c r="C49" s="40">
        <f>+C40+C48</f>
        <v>15447939</v>
      </c>
      <c r="D49" s="40">
        <f t="shared" ref="D49:O49" si="12">+D40+D48</f>
        <v>0</v>
      </c>
      <c r="E49" s="40">
        <f t="shared" ref="E49" si="13">+E40+E48</f>
        <v>1163003</v>
      </c>
      <c r="F49" s="40">
        <f t="shared" si="12"/>
        <v>-2606263</v>
      </c>
      <c r="G49" s="40">
        <f t="shared" si="12"/>
        <v>-18092</v>
      </c>
      <c r="H49" s="40">
        <f t="shared" si="12"/>
        <v>3894</v>
      </c>
      <c r="I49" s="40">
        <f t="shared" si="12"/>
        <v>0</v>
      </c>
      <c r="J49" s="40">
        <f t="shared" si="12"/>
        <v>0</v>
      </c>
      <c r="K49" s="40">
        <f t="shared" si="12"/>
        <v>0</v>
      </c>
      <c r="L49" s="40">
        <f t="shared" si="12"/>
        <v>0</v>
      </c>
      <c r="M49" s="40">
        <f t="shared" si="12"/>
        <v>0</v>
      </c>
      <c r="N49" s="40">
        <f t="shared" si="12"/>
        <v>-236397</v>
      </c>
      <c r="O49" s="40">
        <f t="shared" si="12"/>
        <v>13754084</v>
      </c>
    </row>
    <row r="50" spans="2:15" x14ac:dyDescent="0.35">
      <c r="B50" s="6" t="s">
        <v>43</v>
      </c>
      <c r="C50" s="40">
        <v>69663482</v>
      </c>
      <c r="D50" s="40">
        <f>[1]REVENUES!D50</f>
        <v>0</v>
      </c>
      <c r="E50" s="40">
        <v>3851933</v>
      </c>
      <c r="F50" s="40">
        <v>50925388</v>
      </c>
      <c r="G50" s="40">
        <v>18092</v>
      </c>
      <c r="H50" s="40">
        <v>7922295</v>
      </c>
      <c r="I50" s="40">
        <f>[1]REVENUES!I50</f>
        <v>0</v>
      </c>
      <c r="J50" s="40">
        <f>[1]REVENUES!J50</f>
        <v>0</v>
      </c>
      <c r="K50" s="40">
        <f>[1]REVENUES!K50</f>
        <v>0</v>
      </c>
      <c r="L50" s="40">
        <f>[1]REVENUES!L50</f>
        <v>0</v>
      </c>
      <c r="M50" s="40">
        <f>[1]REVENUES!M50</f>
        <v>0</v>
      </c>
      <c r="N50" s="40">
        <v>5156931</v>
      </c>
      <c r="O50" s="40">
        <f>SUM(C50:N50)</f>
        <v>137538121</v>
      </c>
    </row>
    <row r="51" spans="2:15" x14ac:dyDescent="0.35">
      <c r="B51" s="4" t="s">
        <v>44</v>
      </c>
      <c r="C51" s="41">
        <f>+C49+C50</f>
        <v>85111421</v>
      </c>
      <c r="D51" s="41">
        <f t="shared" ref="D51:O51" si="14">+D49+D50</f>
        <v>0</v>
      </c>
      <c r="E51" s="41">
        <f t="shared" ref="E51" si="15">+E49+E50</f>
        <v>5014936</v>
      </c>
      <c r="F51" s="41">
        <f t="shared" si="14"/>
        <v>48319125</v>
      </c>
      <c r="G51" s="41">
        <f t="shared" si="14"/>
        <v>0</v>
      </c>
      <c r="H51" s="41">
        <f t="shared" si="14"/>
        <v>7926189</v>
      </c>
      <c r="I51" s="41">
        <f t="shared" si="14"/>
        <v>0</v>
      </c>
      <c r="J51" s="41">
        <f t="shared" si="14"/>
        <v>0</v>
      </c>
      <c r="K51" s="41">
        <f t="shared" si="14"/>
        <v>0</v>
      </c>
      <c r="L51" s="41">
        <f t="shared" si="14"/>
        <v>0</v>
      </c>
      <c r="M51" s="41">
        <f t="shared" si="14"/>
        <v>0</v>
      </c>
      <c r="N51" s="41">
        <f t="shared" si="14"/>
        <v>4920534</v>
      </c>
      <c r="O51" s="41">
        <f t="shared" si="14"/>
        <v>151292205</v>
      </c>
    </row>
  </sheetData>
  <mergeCells count="5">
    <mergeCell ref="B4:O4"/>
    <mergeCell ref="B1:O1"/>
    <mergeCell ref="B2:O2"/>
    <mergeCell ref="B3:O3"/>
    <mergeCell ref="G6:H6"/>
  </mergeCells>
  <pageMargins left="0.25" right="0.25" top="0.75" bottom="0.7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0"/>
  <sheetViews>
    <sheetView showGridLines="0" topLeftCell="B1" workbookViewId="0">
      <selection activeCell="N57" sqref="N57"/>
    </sheetView>
  </sheetViews>
  <sheetFormatPr defaultRowHeight="14.5" x14ac:dyDescent="0.35"/>
  <cols>
    <col min="1" max="1" width="0" hidden="1" customWidth="1"/>
    <col min="2" max="2" width="47.453125" customWidth="1"/>
    <col min="3" max="8" width="13.6328125" customWidth="1"/>
    <col min="9" max="13" width="13.6328125" hidden="1" customWidth="1"/>
    <col min="14" max="14" width="16.6328125" customWidth="1"/>
    <col min="15" max="15" width="17.6328125" customWidth="1"/>
    <col min="16" max="16" width="4.54296875" bestFit="1" customWidth="1"/>
    <col min="17" max="17" width="11.90625" bestFit="1" customWidth="1"/>
  </cols>
  <sheetData>
    <row r="1" spans="1:18" s="1" customFormat="1" x14ac:dyDescent="0.35">
      <c r="B1" s="50" t="s">
        <v>113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8" s="1" customFormat="1" x14ac:dyDescent="0.35">
      <c r="B2" s="50" t="s">
        <v>112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8" s="1" customFormat="1" x14ac:dyDescent="0.35">
      <c r="B3" s="50" t="s">
        <v>114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8" s="30" customFormat="1" x14ac:dyDescent="0.35">
      <c r="A4" s="28"/>
      <c r="B4" s="50" t="s">
        <v>119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3"/>
      <c r="Q4" s="29"/>
      <c r="R4" s="29"/>
    </row>
    <row r="5" spans="1:18" s="30" customFormat="1" x14ac:dyDescent="0.35">
      <c r="A5" s="28"/>
      <c r="B5" s="1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3"/>
      <c r="Q5" s="29"/>
      <c r="R5" s="31"/>
    </row>
    <row r="6" spans="1:18" s="30" customFormat="1" ht="15" thickBot="1" x14ac:dyDescent="0.4">
      <c r="A6" s="28"/>
      <c r="B6" s="12"/>
      <c r="C6" s="9"/>
      <c r="D6" s="9"/>
      <c r="E6" s="9"/>
      <c r="F6" s="9"/>
      <c r="G6" s="52" t="s">
        <v>85</v>
      </c>
      <c r="H6" s="52"/>
      <c r="I6" s="32"/>
      <c r="J6" s="32"/>
      <c r="K6" s="32"/>
      <c r="L6" s="32"/>
      <c r="M6" s="32"/>
      <c r="N6" s="9"/>
      <c r="O6" s="9"/>
      <c r="P6" s="13"/>
      <c r="Q6" s="29"/>
      <c r="R6" s="31"/>
    </row>
    <row r="7" spans="1:18" s="30" customFormat="1" ht="15" thickBot="1" x14ac:dyDescent="0.4">
      <c r="A7" s="28"/>
      <c r="B7" s="13"/>
      <c r="C7" s="9"/>
      <c r="D7" s="9"/>
      <c r="E7" s="9"/>
      <c r="F7" s="9"/>
      <c r="G7" s="9"/>
      <c r="H7" s="33"/>
      <c r="I7" s="33" t="s">
        <v>86</v>
      </c>
      <c r="J7" s="34" t="s">
        <v>87</v>
      </c>
      <c r="K7" s="34" t="s">
        <v>88</v>
      </c>
      <c r="L7" s="34"/>
      <c r="M7" s="47"/>
      <c r="N7" s="33" t="s">
        <v>89</v>
      </c>
      <c r="O7" s="9"/>
      <c r="P7" s="13"/>
      <c r="Q7" s="29"/>
      <c r="R7" s="29"/>
    </row>
    <row r="8" spans="1:18" s="30" customFormat="1" x14ac:dyDescent="0.35">
      <c r="A8" s="28"/>
      <c r="B8" s="35"/>
      <c r="C8" s="33"/>
      <c r="D8" s="33"/>
      <c r="E8" s="49"/>
      <c r="F8" s="33" t="s">
        <v>90</v>
      </c>
      <c r="G8" s="33"/>
      <c r="H8" s="36" t="s">
        <v>121</v>
      </c>
      <c r="I8" s="33" t="s">
        <v>5</v>
      </c>
      <c r="J8" s="33" t="s">
        <v>6</v>
      </c>
      <c r="K8" s="33" t="s">
        <v>7</v>
      </c>
      <c r="L8" s="33" t="s">
        <v>91</v>
      </c>
      <c r="M8" s="33" t="s">
        <v>92</v>
      </c>
      <c r="N8" s="33" t="s">
        <v>93</v>
      </c>
      <c r="O8" s="33" t="s">
        <v>94</v>
      </c>
      <c r="P8" s="13"/>
      <c r="Q8" s="29"/>
      <c r="R8" s="29"/>
    </row>
    <row r="9" spans="1:18" s="30" customFormat="1" ht="15" thickBot="1" x14ac:dyDescent="0.4">
      <c r="A9" s="28"/>
      <c r="B9" s="13"/>
      <c r="C9" s="37" t="s">
        <v>0</v>
      </c>
      <c r="D9" s="37" t="s">
        <v>1</v>
      </c>
      <c r="E9" s="37" t="s">
        <v>120</v>
      </c>
      <c r="F9" s="37" t="s">
        <v>95</v>
      </c>
      <c r="G9" s="37" t="s">
        <v>3</v>
      </c>
      <c r="H9" s="38" t="s">
        <v>122</v>
      </c>
      <c r="I9" s="37" t="s">
        <v>96</v>
      </c>
      <c r="J9" s="37" t="s">
        <v>97</v>
      </c>
      <c r="K9" s="37" t="s">
        <v>98</v>
      </c>
      <c r="L9" s="37" t="s">
        <v>99</v>
      </c>
      <c r="M9" s="37" t="s">
        <v>100</v>
      </c>
      <c r="N9" s="37" t="s">
        <v>101</v>
      </c>
      <c r="O9" s="37" t="s">
        <v>102</v>
      </c>
      <c r="P9" s="13"/>
      <c r="Q9" s="29"/>
      <c r="R9" s="29"/>
    </row>
    <row r="10" spans="1:18" x14ac:dyDescent="0.35">
      <c r="A10" s="1"/>
      <c r="B10" s="1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7"/>
      <c r="Q10" s="10"/>
      <c r="R10" s="11"/>
    </row>
    <row r="11" spans="1:18" x14ac:dyDescent="0.35">
      <c r="A11" s="1"/>
      <c r="B11" s="2" t="s">
        <v>45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8" x14ac:dyDescent="0.35">
      <c r="A12" s="1"/>
      <c r="B12" s="2" t="s">
        <v>46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8" x14ac:dyDescent="0.35">
      <c r="A13" s="1"/>
      <c r="B13" s="2" t="s">
        <v>47</v>
      </c>
      <c r="C13" s="40">
        <v>72336682</v>
      </c>
      <c r="D13" s="40">
        <v>168</v>
      </c>
      <c r="E13" s="40">
        <v>13412882</v>
      </c>
      <c r="F13" s="40">
        <v>11624294</v>
      </c>
      <c r="G13" s="40">
        <v>116468</v>
      </c>
      <c r="H13" s="40">
        <v>7926189</v>
      </c>
      <c r="I13" s="40">
        <f>+[1]ASSETS!I13</f>
        <v>0</v>
      </c>
      <c r="J13" s="40">
        <f>+[1]ASSETS!J13</f>
        <v>0</v>
      </c>
      <c r="K13" s="40">
        <f>+[1]ASSETS!K13</f>
        <v>0</v>
      </c>
      <c r="L13" s="40">
        <f>+[1]ASSETS!L13</f>
        <v>0</v>
      </c>
      <c r="M13" s="40">
        <f>+[1]ASSETS!M13</f>
        <v>0</v>
      </c>
      <c r="N13" s="40">
        <v>0</v>
      </c>
      <c r="O13" s="40">
        <f>SUM(C13:N13)</f>
        <v>105416683</v>
      </c>
    </row>
    <row r="14" spans="1:18" x14ac:dyDescent="0.35">
      <c r="A14" s="1"/>
      <c r="B14" s="2" t="s">
        <v>117</v>
      </c>
      <c r="C14" s="40">
        <v>0</v>
      </c>
      <c r="D14" s="40">
        <v>0</v>
      </c>
      <c r="E14" s="40"/>
      <c r="F14" s="40">
        <v>25761667</v>
      </c>
      <c r="G14" s="40">
        <v>0</v>
      </c>
      <c r="H14" s="40">
        <v>0</v>
      </c>
      <c r="I14" s="40">
        <f>+[1]ASSETS!I14</f>
        <v>0</v>
      </c>
      <c r="J14" s="40">
        <f>+[1]ASSETS!J14</f>
        <v>0</v>
      </c>
      <c r="K14" s="40">
        <f>+[1]ASSETS!K14</f>
        <v>0</v>
      </c>
      <c r="L14" s="40">
        <f>+[1]ASSETS!L14</f>
        <v>0</v>
      </c>
      <c r="M14" s="40">
        <f>+[1]ASSETS!M14</f>
        <v>0</v>
      </c>
      <c r="N14" s="40">
        <v>4920534</v>
      </c>
      <c r="O14" s="40">
        <f>SUM(C14:N14)</f>
        <v>30682201</v>
      </c>
    </row>
    <row r="15" spans="1:18" x14ac:dyDescent="0.35">
      <c r="A15" s="1"/>
      <c r="B15" s="2" t="s">
        <v>48</v>
      </c>
      <c r="C15" s="40">
        <f>+[1]ASSETS!C14</f>
        <v>0</v>
      </c>
      <c r="D15" s="40">
        <f>+[1]ASSETS!D14</f>
        <v>0</v>
      </c>
      <c r="E15" s="40">
        <f>+[1]ASSETS!D14</f>
        <v>0</v>
      </c>
      <c r="F15" s="40">
        <v>10548029</v>
      </c>
      <c r="G15" s="40">
        <f>+[1]ASSETS!F14</f>
        <v>0</v>
      </c>
      <c r="H15" s="40">
        <f>+[1]ASSETS!G14</f>
        <v>0</v>
      </c>
      <c r="I15" s="40">
        <f>+[1]ASSETS!I14</f>
        <v>0</v>
      </c>
      <c r="J15" s="40">
        <f>+[1]ASSETS!J14</f>
        <v>0</v>
      </c>
      <c r="K15" s="40">
        <f>+[1]ASSETS!K14</f>
        <v>0</v>
      </c>
      <c r="L15" s="40">
        <f>+[1]ASSETS!L14</f>
        <v>0</v>
      </c>
      <c r="M15" s="40">
        <f>+[1]ASSETS!M14</f>
        <v>0</v>
      </c>
      <c r="N15" s="40">
        <f>+[1]ASSETS!N14</f>
        <v>0</v>
      </c>
      <c r="O15" s="45">
        <f>SUM(C15:N15)</f>
        <v>10548029</v>
      </c>
    </row>
    <row r="16" spans="1:18" x14ac:dyDescent="0.35">
      <c r="A16" s="1"/>
      <c r="B16" s="4" t="s">
        <v>49</v>
      </c>
      <c r="C16" s="41">
        <f>+C13+C15</f>
        <v>72336682</v>
      </c>
      <c r="D16" s="41">
        <f t="shared" ref="D16:M16" si="0">+D13+D15</f>
        <v>168</v>
      </c>
      <c r="E16" s="41">
        <f t="shared" ref="E16" si="1">+E13+E15</f>
        <v>13412882</v>
      </c>
      <c r="F16" s="41">
        <f>+F13+F14+F15</f>
        <v>47933990</v>
      </c>
      <c r="G16" s="41">
        <f t="shared" si="0"/>
        <v>116468</v>
      </c>
      <c r="H16" s="41">
        <f t="shared" si="0"/>
        <v>7926189</v>
      </c>
      <c r="I16" s="41">
        <f t="shared" si="0"/>
        <v>0</v>
      </c>
      <c r="J16" s="41">
        <f t="shared" si="0"/>
        <v>0</v>
      </c>
      <c r="K16" s="41">
        <f t="shared" si="0"/>
        <v>0</v>
      </c>
      <c r="L16" s="41">
        <f t="shared" si="0"/>
        <v>0</v>
      </c>
      <c r="M16" s="41">
        <f t="shared" si="0"/>
        <v>0</v>
      </c>
      <c r="N16" s="41">
        <f>+N13+N14+N15</f>
        <v>4920534</v>
      </c>
      <c r="O16" s="41">
        <f>+O13+O14+O15</f>
        <v>146646913</v>
      </c>
    </row>
    <row r="17" spans="1:17" x14ac:dyDescent="0.35">
      <c r="A17" s="1"/>
      <c r="B17" s="2" t="s">
        <v>50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>
        <f>+[1]ASSETS!O16</f>
        <v>0</v>
      </c>
    </row>
    <row r="18" spans="1:17" x14ac:dyDescent="0.35">
      <c r="A18" s="1"/>
      <c r="B18" s="2" t="s">
        <v>51</v>
      </c>
      <c r="C18" s="40">
        <v>3214516</v>
      </c>
      <c r="D18" s="40">
        <v>0</v>
      </c>
      <c r="E18" s="40">
        <v>22385042</v>
      </c>
      <c r="F18" s="40">
        <f>+[1]ASSETS!E17</f>
        <v>0</v>
      </c>
      <c r="G18" s="40">
        <f>+[1]ASSETS!F17</f>
        <v>0</v>
      </c>
      <c r="H18" s="40">
        <f>+[1]ASSETS!G17</f>
        <v>0</v>
      </c>
      <c r="I18" s="40">
        <f>+[1]ASSETS!I17</f>
        <v>0</v>
      </c>
      <c r="J18" s="40">
        <f>+[1]ASSETS!J17</f>
        <v>0</v>
      </c>
      <c r="K18" s="40">
        <f>+[1]ASSETS!K17</f>
        <v>0</v>
      </c>
      <c r="L18" s="40">
        <f>+[1]ASSETS!L17</f>
        <v>0</v>
      </c>
      <c r="M18" s="40">
        <f>+[1]ASSETS!M17</f>
        <v>0</v>
      </c>
      <c r="N18" s="40">
        <v>0</v>
      </c>
      <c r="O18" s="40">
        <f>SUM(C18:N18)</f>
        <v>25599558</v>
      </c>
    </row>
    <row r="19" spans="1:17" x14ac:dyDescent="0.35">
      <c r="A19" s="1"/>
      <c r="B19" s="2" t="s">
        <v>52</v>
      </c>
      <c r="C19" s="40">
        <v>20892747</v>
      </c>
      <c r="D19" s="40">
        <f>+[1]ASSETS!D18</f>
        <v>0</v>
      </c>
      <c r="E19" s="40">
        <f>+[1]ASSETS!D18</f>
        <v>0</v>
      </c>
      <c r="F19" s="40">
        <v>2184754</v>
      </c>
      <c r="G19" s="40">
        <f>+[1]ASSETS!F18</f>
        <v>0</v>
      </c>
      <c r="H19" s="40">
        <f>+[1]ASSETS!G18</f>
        <v>0</v>
      </c>
      <c r="I19" s="40">
        <f>+[1]ASSETS!I18</f>
        <v>0</v>
      </c>
      <c r="J19" s="40">
        <f>+[1]ASSETS!J18</f>
        <v>0</v>
      </c>
      <c r="K19" s="40">
        <f>+[1]ASSETS!K18</f>
        <v>0</v>
      </c>
      <c r="L19" s="40">
        <f>+[1]ASSETS!L18</f>
        <v>0</v>
      </c>
      <c r="M19" s="40">
        <f>+[1]ASSETS!M18</f>
        <v>0</v>
      </c>
      <c r="N19" s="40">
        <f>+[1]ASSETS!N18</f>
        <v>0</v>
      </c>
      <c r="O19" s="40">
        <f>SUM(C19:N19)</f>
        <v>23077501</v>
      </c>
    </row>
    <row r="20" spans="1:17" x14ac:dyDescent="0.35">
      <c r="A20" s="1"/>
      <c r="B20" s="2" t="s">
        <v>53</v>
      </c>
      <c r="C20" s="40">
        <v>587041</v>
      </c>
      <c r="D20" s="40">
        <f>+[1]ASSETS!D19</f>
        <v>0</v>
      </c>
      <c r="E20" s="40">
        <v>236531</v>
      </c>
      <c r="F20" s="40">
        <v>57755</v>
      </c>
      <c r="G20" s="40">
        <v>0</v>
      </c>
      <c r="H20" s="40">
        <f>+[1]ASSETS!G19</f>
        <v>0</v>
      </c>
      <c r="I20" s="40">
        <f>+[1]ASSETS!I19</f>
        <v>0</v>
      </c>
      <c r="J20" s="40">
        <f>+[1]ASSETS!J19</f>
        <v>0</v>
      </c>
      <c r="K20" s="40">
        <f>+[1]ASSETS!K19</f>
        <v>0</v>
      </c>
      <c r="L20" s="40">
        <f>+[1]ASSETS!L19</f>
        <v>0</v>
      </c>
      <c r="M20" s="40">
        <f>+[1]ASSETS!M19</f>
        <v>0</v>
      </c>
      <c r="N20" s="40">
        <v>0</v>
      </c>
      <c r="O20" s="45">
        <f>SUM(C20:N20)</f>
        <v>881327</v>
      </c>
    </row>
    <row r="21" spans="1:17" x14ac:dyDescent="0.35">
      <c r="A21" s="1"/>
      <c r="B21" s="4" t="s">
        <v>54</v>
      </c>
      <c r="C21" s="41">
        <f>SUM(C18:C20)</f>
        <v>24694304</v>
      </c>
      <c r="D21" s="41">
        <f t="shared" ref="D21:N21" si="2">SUM(D18:D20)</f>
        <v>0</v>
      </c>
      <c r="E21" s="41">
        <f t="shared" ref="E21" si="3">SUM(E18:E20)</f>
        <v>22621573</v>
      </c>
      <c r="F21" s="41">
        <f t="shared" si="2"/>
        <v>2242509</v>
      </c>
      <c r="G21" s="41">
        <f t="shared" si="2"/>
        <v>0</v>
      </c>
      <c r="H21" s="41">
        <f t="shared" si="2"/>
        <v>0</v>
      </c>
      <c r="I21" s="41">
        <f t="shared" si="2"/>
        <v>0</v>
      </c>
      <c r="J21" s="41">
        <f t="shared" si="2"/>
        <v>0</v>
      </c>
      <c r="K21" s="41">
        <f t="shared" si="2"/>
        <v>0</v>
      </c>
      <c r="L21" s="41">
        <f t="shared" si="2"/>
        <v>0</v>
      </c>
      <c r="M21" s="41">
        <f t="shared" si="2"/>
        <v>0</v>
      </c>
      <c r="N21" s="41">
        <f t="shared" si="2"/>
        <v>0</v>
      </c>
      <c r="O21" s="41">
        <f t="shared" ref="O21" si="4">SUM(O18:O20)</f>
        <v>49558386</v>
      </c>
    </row>
    <row r="22" spans="1:17" x14ac:dyDescent="0.35">
      <c r="A22" s="1"/>
      <c r="B22" s="2" t="s">
        <v>55</v>
      </c>
      <c r="C22" s="40">
        <v>20822740</v>
      </c>
      <c r="D22" s="40">
        <v>6489140</v>
      </c>
      <c r="E22" s="40">
        <v>0</v>
      </c>
      <c r="F22" s="40">
        <f>+[1]ASSETS!E21</f>
        <v>0</v>
      </c>
      <c r="G22" s="40">
        <v>270149</v>
      </c>
      <c r="H22" s="40">
        <f>+[1]ASSETS!G21</f>
        <v>0</v>
      </c>
      <c r="I22" s="40">
        <f>+[1]ASSETS!I21</f>
        <v>0</v>
      </c>
      <c r="J22" s="40">
        <f>+[1]ASSETS!J21</f>
        <v>0</v>
      </c>
      <c r="K22" s="40">
        <f>+[1]ASSETS!K21</f>
        <v>0</v>
      </c>
      <c r="L22" s="40">
        <f>+[1]ASSETS!L21</f>
        <v>0</v>
      </c>
      <c r="M22" s="40">
        <f>+[1]ASSETS!M21</f>
        <v>0</v>
      </c>
      <c r="N22" s="40">
        <v>0</v>
      </c>
      <c r="O22" s="40">
        <f>SUM(C22:N22)</f>
        <v>27582029</v>
      </c>
    </row>
    <row r="23" spans="1:17" x14ac:dyDescent="0.35">
      <c r="A23" s="1"/>
      <c r="B23" s="2" t="s">
        <v>56</v>
      </c>
      <c r="C23" s="40">
        <f>+[1]ASSETS!C22</f>
        <v>0</v>
      </c>
      <c r="D23" s="40">
        <f>+[1]ASSETS!D22</f>
        <v>0</v>
      </c>
      <c r="E23" s="40">
        <v>3750</v>
      </c>
      <c r="F23" s="40">
        <f>+[1]ASSETS!E22</f>
        <v>0</v>
      </c>
      <c r="G23" s="40">
        <f>+[1]ASSETS!F22</f>
        <v>0</v>
      </c>
      <c r="H23" s="40">
        <f>+[1]ASSETS!G22</f>
        <v>0</v>
      </c>
      <c r="I23" s="40">
        <f>+[1]ASSETS!I22</f>
        <v>0</v>
      </c>
      <c r="J23" s="40">
        <f>+[1]ASSETS!J22</f>
        <v>0</v>
      </c>
      <c r="K23" s="40">
        <f>+[1]ASSETS!K22</f>
        <v>0</v>
      </c>
      <c r="L23" s="40">
        <f>+[1]ASSETS!L22</f>
        <v>0</v>
      </c>
      <c r="M23" s="40">
        <f>+[1]ASSETS!M22</f>
        <v>0</v>
      </c>
      <c r="N23" s="40">
        <f>+[1]ASSETS!N22</f>
        <v>0</v>
      </c>
      <c r="O23" s="40">
        <f>SUM(C23:N23)</f>
        <v>3750</v>
      </c>
    </row>
    <row r="24" spans="1:17" x14ac:dyDescent="0.35">
      <c r="A24" s="1"/>
      <c r="B24" s="2" t="s">
        <v>57</v>
      </c>
      <c r="C24" s="40">
        <f>+[1]ASSETS!C23</f>
        <v>0</v>
      </c>
      <c r="D24" s="40">
        <f>+[1]ASSETS!D23</f>
        <v>0</v>
      </c>
      <c r="E24" s="40">
        <f>+[1]ASSETS!D23</f>
        <v>0</v>
      </c>
      <c r="F24" s="40">
        <f>+[1]ASSETS!E23</f>
        <v>0</v>
      </c>
      <c r="G24" s="40">
        <f>+[1]ASSETS!F23</f>
        <v>0</v>
      </c>
      <c r="H24" s="40">
        <f>+[1]ASSETS!G23</f>
        <v>0</v>
      </c>
      <c r="I24" s="40">
        <f>+[1]ASSETS!I23</f>
        <v>0</v>
      </c>
      <c r="J24" s="40">
        <f>+[1]ASSETS!J23</f>
        <v>0</v>
      </c>
      <c r="K24" s="40">
        <f>+[1]ASSETS!K23</f>
        <v>0</v>
      </c>
      <c r="L24" s="40">
        <f>+[1]ASSETS!L23</f>
        <v>0</v>
      </c>
      <c r="M24" s="40">
        <f>+[1]ASSETS!M23</f>
        <v>0</v>
      </c>
      <c r="N24" s="40">
        <f>+[1]ASSETS!N23</f>
        <v>0</v>
      </c>
      <c r="O24" s="40">
        <f>SUM(C24:N24)</f>
        <v>0</v>
      </c>
    </row>
    <row r="25" spans="1:17" x14ac:dyDescent="0.35">
      <c r="A25" s="1"/>
      <c r="B25" s="2" t="s">
        <v>105</v>
      </c>
      <c r="C25" s="40">
        <f>+[1]ASSETS!C24</f>
        <v>0</v>
      </c>
      <c r="D25" s="40">
        <f>+[1]ASSETS!D24</f>
        <v>0</v>
      </c>
      <c r="E25" s="40">
        <f>+[1]ASSETS!D24</f>
        <v>0</v>
      </c>
      <c r="F25" s="40">
        <f>+[1]ASSETS!E24</f>
        <v>0</v>
      </c>
      <c r="G25" s="40">
        <f>+[1]ASSETS!F24</f>
        <v>0</v>
      </c>
      <c r="H25" s="40">
        <f>+[1]ASSETS!G24</f>
        <v>0</v>
      </c>
      <c r="I25" s="40">
        <f>+[1]ASSETS!I24</f>
        <v>0</v>
      </c>
      <c r="J25" s="40">
        <f>+[1]ASSETS!J24</f>
        <v>0</v>
      </c>
      <c r="K25" s="40">
        <f>+[1]ASSETS!K24</f>
        <v>0</v>
      </c>
      <c r="L25" s="40">
        <f>+[1]ASSETS!L24</f>
        <v>0</v>
      </c>
      <c r="M25" s="40">
        <f>+[1]ASSETS!M24</f>
        <v>0</v>
      </c>
      <c r="N25" s="40">
        <f>+[1]ASSETS!N24</f>
        <v>0</v>
      </c>
      <c r="O25" s="45">
        <f>SUM(C25:N25)</f>
        <v>0</v>
      </c>
    </row>
    <row r="26" spans="1:17" x14ac:dyDescent="0.35">
      <c r="A26" s="1"/>
      <c r="B26" s="4" t="s">
        <v>58</v>
      </c>
      <c r="C26" s="41">
        <f>SUM(C22:C25)</f>
        <v>20822740</v>
      </c>
      <c r="D26" s="41">
        <f t="shared" ref="D26:N26" si="5">SUM(D22:D25)</f>
        <v>6489140</v>
      </c>
      <c r="E26" s="41">
        <f t="shared" ref="E26" si="6">SUM(E22:E25)</f>
        <v>3750</v>
      </c>
      <c r="F26" s="41">
        <f t="shared" si="5"/>
        <v>0</v>
      </c>
      <c r="G26" s="41">
        <f t="shared" si="5"/>
        <v>270149</v>
      </c>
      <c r="H26" s="41">
        <f t="shared" si="5"/>
        <v>0</v>
      </c>
      <c r="I26" s="41">
        <f t="shared" si="5"/>
        <v>0</v>
      </c>
      <c r="J26" s="41">
        <f t="shared" si="5"/>
        <v>0</v>
      </c>
      <c r="K26" s="41">
        <f t="shared" si="5"/>
        <v>0</v>
      </c>
      <c r="L26" s="41">
        <f t="shared" si="5"/>
        <v>0</v>
      </c>
      <c r="M26" s="41">
        <f t="shared" si="5"/>
        <v>0</v>
      </c>
      <c r="N26" s="41">
        <f t="shared" si="5"/>
        <v>0</v>
      </c>
      <c r="O26" s="41">
        <f t="shared" ref="O26" si="7">SUM(O22:O25)</f>
        <v>27585779</v>
      </c>
    </row>
    <row r="27" spans="1:17" x14ac:dyDescent="0.35">
      <c r="A27" s="1"/>
      <c r="B27" s="4" t="s">
        <v>59</v>
      </c>
      <c r="C27" s="41">
        <f>+C16+C21+C26</f>
        <v>117853726</v>
      </c>
      <c r="D27" s="41">
        <f t="shared" ref="D27:N27" si="8">+D16+D21+D26</f>
        <v>6489308</v>
      </c>
      <c r="E27" s="41">
        <f t="shared" ref="E27" si="9">+E16+E21+E26</f>
        <v>36038205</v>
      </c>
      <c r="F27" s="41">
        <f t="shared" si="8"/>
        <v>50176499</v>
      </c>
      <c r="G27" s="41">
        <f t="shared" si="8"/>
        <v>386617</v>
      </c>
      <c r="H27" s="41">
        <f t="shared" si="8"/>
        <v>7926189</v>
      </c>
      <c r="I27" s="41">
        <f t="shared" si="8"/>
        <v>0</v>
      </c>
      <c r="J27" s="41">
        <f t="shared" si="8"/>
        <v>0</v>
      </c>
      <c r="K27" s="41">
        <f t="shared" si="8"/>
        <v>0</v>
      </c>
      <c r="L27" s="41">
        <f t="shared" si="8"/>
        <v>0</v>
      </c>
      <c r="M27" s="41">
        <f t="shared" si="8"/>
        <v>0</v>
      </c>
      <c r="N27" s="41">
        <f t="shared" si="8"/>
        <v>4920534</v>
      </c>
      <c r="O27" s="41">
        <f>+O16+O21+O26</f>
        <v>223791078</v>
      </c>
      <c r="Q27" s="44"/>
    </row>
    <row r="28" spans="1:17" x14ac:dyDescent="0.35">
      <c r="A28" s="1"/>
      <c r="B28" s="6" t="s">
        <v>60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</row>
    <row r="29" spans="1:17" x14ac:dyDescent="0.35">
      <c r="A29" s="1"/>
      <c r="B29" s="6" t="s">
        <v>61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</row>
    <row r="30" spans="1:17" x14ac:dyDescent="0.35">
      <c r="A30" s="1"/>
      <c r="B30" s="6" t="s">
        <v>62</v>
      </c>
      <c r="C30" s="40">
        <v>10179467</v>
      </c>
      <c r="D30" s="40">
        <v>6489308</v>
      </c>
      <c r="E30" s="40">
        <v>2432180</v>
      </c>
      <c r="F30" s="40">
        <f>-[1]ASSETS!E29</f>
        <v>0</v>
      </c>
      <c r="G30" s="40">
        <v>386617</v>
      </c>
      <c r="H30" s="40">
        <f>-[1]ASSETS!G29</f>
        <v>0</v>
      </c>
      <c r="I30" s="40">
        <f>-[1]ASSETS!I29</f>
        <v>0</v>
      </c>
      <c r="J30" s="40">
        <f>-[1]ASSETS!J29</f>
        <v>0</v>
      </c>
      <c r="K30" s="40">
        <f>-[1]ASSETS!K29</f>
        <v>0</v>
      </c>
      <c r="L30" s="40">
        <f>-[1]ASSETS!L29</f>
        <v>0</v>
      </c>
      <c r="M30" s="40">
        <f>-[1]ASSETS!M29</f>
        <v>0</v>
      </c>
      <c r="N30" s="40">
        <v>0</v>
      </c>
      <c r="O30" s="40">
        <f>SUM(C30:N30)</f>
        <v>19487572</v>
      </c>
    </row>
    <row r="31" spans="1:17" x14ac:dyDescent="0.35">
      <c r="A31" s="1"/>
      <c r="B31" s="6" t="s">
        <v>63</v>
      </c>
      <c r="C31" s="40"/>
      <c r="D31" s="40">
        <f>-[1]ASSETS!D30</f>
        <v>0</v>
      </c>
      <c r="E31" s="40">
        <f>-[1]ASSETS!D30</f>
        <v>0</v>
      </c>
      <c r="F31" s="40">
        <f>-[1]ASSETS!E30</f>
        <v>0</v>
      </c>
      <c r="G31" s="40">
        <v>0</v>
      </c>
      <c r="H31" s="40">
        <f>-[1]ASSETS!G30</f>
        <v>0</v>
      </c>
      <c r="I31" s="40">
        <f>-[1]ASSETS!I30</f>
        <v>0</v>
      </c>
      <c r="J31" s="40">
        <f>-[1]ASSETS!J30</f>
        <v>0</v>
      </c>
      <c r="K31" s="40">
        <f>-[1]ASSETS!K30</f>
        <v>0</v>
      </c>
      <c r="L31" s="40">
        <f>-[1]ASSETS!L30</f>
        <v>0</v>
      </c>
      <c r="M31" s="40">
        <f>-[1]ASSETS!M30</f>
        <v>0</v>
      </c>
      <c r="N31" s="40">
        <f>-[1]ASSETS!N30</f>
        <v>0</v>
      </c>
      <c r="O31" s="40">
        <f>SUM(C31:N31)</f>
        <v>0</v>
      </c>
    </row>
    <row r="32" spans="1:17" x14ac:dyDescent="0.35">
      <c r="A32" s="1"/>
      <c r="B32" s="6" t="s">
        <v>106</v>
      </c>
      <c r="C32" s="40"/>
      <c r="D32" s="40">
        <f>-[1]ASSETS!D31</f>
        <v>0</v>
      </c>
      <c r="E32" s="40">
        <f>-[1]ASSETS!D31</f>
        <v>0</v>
      </c>
      <c r="F32" s="40">
        <f>-[1]ASSETS!E31</f>
        <v>0</v>
      </c>
      <c r="G32" s="40">
        <f>-[1]ASSETS!F31</f>
        <v>0</v>
      </c>
      <c r="H32" s="40">
        <f>-[1]ASSETS!G31</f>
        <v>0</v>
      </c>
      <c r="I32" s="40">
        <f>-[1]ASSETS!I31</f>
        <v>0</v>
      </c>
      <c r="J32" s="40">
        <f>-[1]ASSETS!J31</f>
        <v>0</v>
      </c>
      <c r="K32" s="40">
        <f>-[1]ASSETS!K31</f>
        <v>0</v>
      </c>
      <c r="L32" s="40">
        <f>-[1]ASSETS!L31</f>
        <v>0</v>
      </c>
      <c r="M32" s="40">
        <f>-[1]ASSETS!M31</f>
        <v>0</v>
      </c>
      <c r="N32" s="40">
        <f>-[1]ASSETS!N31</f>
        <v>0</v>
      </c>
      <c r="O32" s="40">
        <f>SUM(C32:N32)</f>
        <v>0</v>
      </c>
    </row>
    <row r="33" spans="1:15" x14ac:dyDescent="0.35">
      <c r="A33" s="1"/>
      <c r="B33" s="6" t="s">
        <v>109</v>
      </c>
      <c r="C33" s="40">
        <f>-[1]ASSETS!C32</f>
        <v>0</v>
      </c>
      <c r="D33" s="40">
        <f>-[1]ASSETS!D32</f>
        <v>0</v>
      </c>
      <c r="E33" s="40">
        <f>-[1]ASSETS!D32</f>
        <v>0</v>
      </c>
      <c r="F33" s="40">
        <f>-[1]ASSETS!E32</f>
        <v>0</v>
      </c>
      <c r="G33" s="40">
        <f>-[1]ASSETS!F32</f>
        <v>0</v>
      </c>
      <c r="H33" s="40">
        <f>-[1]ASSETS!G32</f>
        <v>0</v>
      </c>
      <c r="I33" s="40">
        <f>-[1]ASSETS!I32</f>
        <v>0</v>
      </c>
      <c r="J33" s="40">
        <f>-[1]ASSETS!J32</f>
        <v>0</v>
      </c>
      <c r="K33" s="40">
        <f>-[1]ASSETS!K32</f>
        <v>0</v>
      </c>
      <c r="L33" s="40">
        <f>-[1]ASSETS!L32</f>
        <v>0</v>
      </c>
      <c r="M33" s="40">
        <f>-[1]ASSETS!M32</f>
        <v>0</v>
      </c>
      <c r="N33" s="40">
        <f>-[1]ASSETS!N32</f>
        <v>0</v>
      </c>
      <c r="O33" s="40">
        <f>SUM(C33:N33)</f>
        <v>0</v>
      </c>
    </row>
    <row r="34" spans="1:15" x14ac:dyDescent="0.35">
      <c r="A34" s="1"/>
      <c r="B34" s="6" t="s">
        <v>107</v>
      </c>
      <c r="C34" s="40">
        <f>-[1]ASSETS!C33</f>
        <v>0</v>
      </c>
      <c r="D34" s="40">
        <f>-[1]ASSETS!D33</f>
        <v>0</v>
      </c>
      <c r="E34" s="40">
        <f>-[1]ASSETS!D33</f>
        <v>0</v>
      </c>
      <c r="F34" s="40">
        <f>-[1]ASSETS!E33</f>
        <v>0</v>
      </c>
      <c r="G34" s="40">
        <f>-[1]ASSETS!F33</f>
        <v>0</v>
      </c>
      <c r="H34" s="40">
        <f>-[1]ASSETS!G33</f>
        <v>0</v>
      </c>
      <c r="I34" s="40">
        <f>-[1]ASSETS!I33</f>
        <v>0</v>
      </c>
      <c r="J34" s="40">
        <f>-[1]ASSETS!J33</f>
        <v>0</v>
      </c>
      <c r="K34" s="40">
        <f>-[1]ASSETS!K33</f>
        <v>0</v>
      </c>
      <c r="L34" s="40">
        <f>-[1]ASSETS!L33</f>
        <v>0</v>
      </c>
      <c r="M34" s="40">
        <f>-[1]ASSETS!M33</f>
        <v>0</v>
      </c>
      <c r="N34" s="40">
        <f>-[1]ASSETS!N33</f>
        <v>0</v>
      </c>
      <c r="O34" s="40">
        <f>SUM(C34:N34)</f>
        <v>0</v>
      </c>
    </row>
    <row r="35" spans="1:15" x14ac:dyDescent="0.35">
      <c r="A35" s="1"/>
      <c r="B35" s="6" t="s">
        <v>64</v>
      </c>
      <c r="C35" s="40">
        <f>-[1]ASSETS!C34</f>
        <v>0</v>
      </c>
      <c r="D35" s="40">
        <f>-[1]ASSETS!D34</f>
        <v>0</v>
      </c>
      <c r="E35" s="40">
        <f>-[1]ASSETS!D34</f>
        <v>0</v>
      </c>
      <c r="F35" s="40">
        <f>-[1]ASSETS!E34</f>
        <v>0</v>
      </c>
      <c r="G35" s="40">
        <f>-[1]ASSETS!F34</f>
        <v>0</v>
      </c>
      <c r="H35" s="40">
        <f>-[1]ASSETS!G34</f>
        <v>0</v>
      </c>
      <c r="I35" s="40">
        <f>-[1]ASSETS!I34</f>
        <v>0</v>
      </c>
      <c r="J35" s="40">
        <f>-[1]ASSETS!J34</f>
        <v>0</v>
      </c>
      <c r="K35" s="40">
        <f>-[1]ASSETS!K34</f>
        <v>0</v>
      </c>
      <c r="L35" s="40">
        <f>-[1]ASSETS!L34</f>
        <v>0</v>
      </c>
      <c r="M35" s="40">
        <f>-[1]ASSETS!M34</f>
        <v>0</v>
      </c>
      <c r="N35" s="40">
        <v>0</v>
      </c>
      <c r="O35" s="40">
        <f>SUM(C35:N35)</f>
        <v>0</v>
      </c>
    </row>
    <row r="36" spans="1:15" x14ac:dyDescent="0.35">
      <c r="A36" s="1"/>
      <c r="B36" s="6" t="s">
        <v>110</v>
      </c>
      <c r="C36" s="40">
        <v>6759289</v>
      </c>
      <c r="D36" s="40">
        <f>-[1]ASSETS!D35</f>
        <v>0</v>
      </c>
      <c r="E36" s="40">
        <v>20822740</v>
      </c>
      <c r="F36" s="40">
        <f>-[1]ASSETS!E35</f>
        <v>0</v>
      </c>
      <c r="G36" s="40">
        <f>-[1]ASSETS!F35</f>
        <v>0</v>
      </c>
      <c r="H36" s="40">
        <f>-[1]ASSETS!G35</f>
        <v>0</v>
      </c>
      <c r="I36" s="40">
        <f>-[1]ASSETS!I35</f>
        <v>0</v>
      </c>
      <c r="J36" s="40">
        <f>-[1]ASSETS!J35</f>
        <v>0</v>
      </c>
      <c r="K36" s="40">
        <f>-[1]ASSETS!K35</f>
        <v>0</v>
      </c>
      <c r="L36" s="40">
        <f>-[1]ASSETS!L35</f>
        <v>0</v>
      </c>
      <c r="M36" s="40">
        <f>-[1]ASSETS!M35</f>
        <v>0</v>
      </c>
      <c r="N36" s="40">
        <v>0</v>
      </c>
      <c r="O36" s="40">
        <f>SUM(C36:N36)</f>
        <v>27582029</v>
      </c>
    </row>
    <row r="37" spans="1:15" x14ac:dyDescent="0.35">
      <c r="A37" s="1"/>
      <c r="B37" s="6" t="s">
        <v>108</v>
      </c>
      <c r="C37" s="40">
        <v>1907726</v>
      </c>
      <c r="D37" s="40">
        <f>-[1]ASSETS!D36</f>
        <v>0</v>
      </c>
      <c r="E37" s="40">
        <f>-[1]ASSETS!D36</f>
        <v>0</v>
      </c>
      <c r="F37" s="40">
        <f>-[1]ASSETS!E36</f>
        <v>0</v>
      </c>
      <c r="G37" s="40">
        <f>-[1]ASSETS!F36</f>
        <v>0</v>
      </c>
      <c r="H37" s="40">
        <f>-[1]ASSETS!G36</f>
        <v>0</v>
      </c>
      <c r="I37" s="40">
        <f>-[1]ASSETS!I36</f>
        <v>0</v>
      </c>
      <c r="J37" s="40">
        <f>-[1]ASSETS!J36</f>
        <v>0</v>
      </c>
      <c r="K37" s="40">
        <f>-[1]ASSETS!K36</f>
        <v>0</v>
      </c>
      <c r="L37" s="40">
        <f>-[1]ASSETS!L36</f>
        <v>0</v>
      </c>
      <c r="M37" s="40">
        <f>-[1]ASSETS!M36</f>
        <v>0</v>
      </c>
      <c r="N37" s="40">
        <v>0</v>
      </c>
      <c r="O37" s="40">
        <f>SUM(C37:N37)</f>
        <v>1907726</v>
      </c>
    </row>
    <row r="38" spans="1:15" x14ac:dyDescent="0.35">
      <c r="A38" s="1"/>
      <c r="B38" s="6" t="s">
        <v>65</v>
      </c>
      <c r="C38" s="40">
        <f>-[1]ASSETS!C37</f>
        <v>0</v>
      </c>
      <c r="D38" s="40">
        <f>-[1]ASSETS!D37</f>
        <v>0</v>
      </c>
      <c r="E38" s="40">
        <f>-[1]ASSETS!D37</f>
        <v>0</v>
      </c>
      <c r="F38" s="40">
        <f>-[1]ASSETS!E37</f>
        <v>0</v>
      </c>
      <c r="G38" s="40">
        <f>-[1]ASSETS!F37</f>
        <v>0</v>
      </c>
      <c r="H38" s="40">
        <f>-[1]ASSETS!G37</f>
        <v>0</v>
      </c>
      <c r="I38" s="40">
        <f>-[1]ASSETS!I37</f>
        <v>0</v>
      </c>
      <c r="J38" s="40">
        <f>-[1]ASSETS!J37</f>
        <v>0</v>
      </c>
      <c r="K38" s="40">
        <f>-[1]ASSETS!K37</f>
        <v>0</v>
      </c>
      <c r="L38" s="40">
        <f>-[1]ASSETS!L37</f>
        <v>0</v>
      </c>
      <c r="M38" s="40">
        <f>-[1]ASSETS!M37</f>
        <v>0</v>
      </c>
      <c r="N38" s="40">
        <v>0</v>
      </c>
      <c r="O38" s="40">
        <f>SUM(C38:N38)</f>
        <v>0</v>
      </c>
    </row>
    <row r="39" spans="1:15" x14ac:dyDescent="0.35">
      <c r="A39" s="1"/>
      <c r="B39" s="6" t="s">
        <v>66</v>
      </c>
      <c r="C39" s="40">
        <v>13895823</v>
      </c>
      <c r="D39" s="40">
        <f>-[1]ASSETS!D38</f>
        <v>0</v>
      </c>
      <c r="E39" s="40">
        <v>7768349</v>
      </c>
      <c r="F39" s="40">
        <v>1857374</v>
      </c>
      <c r="G39" s="40">
        <f>-[1]ASSETS!F38</f>
        <v>0</v>
      </c>
      <c r="H39" s="40">
        <f>-[1]ASSETS!G38</f>
        <v>0</v>
      </c>
      <c r="I39" s="40">
        <f>-[1]ASSETS!I38</f>
        <v>0</v>
      </c>
      <c r="J39" s="40">
        <f>-[1]ASSETS!J38</f>
        <v>0</v>
      </c>
      <c r="K39" s="40">
        <f>-[1]ASSETS!K38</f>
        <v>0</v>
      </c>
      <c r="L39" s="40">
        <f>-[1]ASSETS!L38</f>
        <v>0</v>
      </c>
      <c r="M39" s="40">
        <f>-[1]ASSETS!M38</f>
        <v>0</v>
      </c>
      <c r="N39" s="40">
        <f>-[1]ASSETS!N38</f>
        <v>0</v>
      </c>
      <c r="O39" s="40">
        <f>SUM(C39:N39)</f>
        <v>23521546</v>
      </c>
    </row>
    <row r="40" spans="1:15" x14ac:dyDescent="0.35">
      <c r="A40" s="1"/>
      <c r="B40" s="4" t="s">
        <v>67</v>
      </c>
      <c r="C40" s="41">
        <f>SUM(C30:C39)</f>
        <v>32742305</v>
      </c>
      <c r="D40" s="41">
        <f t="shared" ref="D40:N40" si="10">SUM(D30:D39)</f>
        <v>6489308</v>
      </c>
      <c r="E40" s="41">
        <f t="shared" ref="E40" si="11">SUM(E30:E39)</f>
        <v>31023269</v>
      </c>
      <c r="F40" s="41">
        <f t="shared" si="10"/>
        <v>1857374</v>
      </c>
      <c r="G40" s="41">
        <f t="shared" si="10"/>
        <v>386617</v>
      </c>
      <c r="H40" s="41">
        <f t="shared" si="10"/>
        <v>0</v>
      </c>
      <c r="I40" s="41">
        <f t="shared" si="10"/>
        <v>0</v>
      </c>
      <c r="J40" s="41">
        <f t="shared" si="10"/>
        <v>0</v>
      </c>
      <c r="K40" s="41">
        <f t="shared" si="10"/>
        <v>0</v>
      </c>
      <c r="L40" s="41">
        <f t="shared" si="10"/>
        <v>0</v>
      </c>
      <c r="M40" s="41">
        <f t="shared" si="10"/>
        <v>0</v>
      </c>
      <c r="N40" s="41">
        <f t="shared" si="10"/>
        <v>0</v>
      </c>
      <c r="O40" s="41">
        <f t="shared" ref="O40" si="12">SUM(O30:O39)</f>
        <v>72498873</v>
      </c>
    </row>
    <row r="41" spans="1:15" x14ac:dyDescent="0.35">
      <c r="A41" s="1"/>
      <c r="B41" s="6" t="s">
        <v>68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</row>
    <row r="42" spans="1:15" x14ac:dyDescent="0.35">
      <c r="A42" s="1"/>
      <c r="B42" s="6" t="s">
        <v>69</v>
      </c>
      <c r="C42" s="40">
        <f>-[1]ASSETS!C41</f>
        <v>0</v>
      </c>
      <c r="D42" s="40">
        <f>-[1]ASSETS!D41</f>
        <v>0</v>
      </c>
      <c r="E42" s="40">
        <f>-[1]ASSETS!D41</f>
        <v>0</v>
      </c>
      <c r="F42" s="40">
        <f>-[1]ASSETS!E41</f>
        <v>0</v>
      </c>
      <c r="G42" s="40">
        <f>-[1]ASSETS!F41</f>
        <v>0</v>
      </c>
      <c r="H42" s="40">
        <f>-[1]ASSETS!G41</f>
        <v>0</v>
      </c>
      <c r="I42" s="40">
        <f>-[1]ASSETS!I41</f>
        <v>0</v>
      </c>
      <c r="J42" s="40">
        <f>-[1]ASSETS!J41</f>
        <v>0</v>
      </c>
      <c r="K42" s="40">
        <f>-[1]ASSETS!K41</f>
        <v>0</v>
      </c>
      <c r="L42" s="40">
        <f>-[1]ASSETS!L41</f>
        <v>0</v>
      </c>
      <c r="M42" s="40">
        <f>-[1]ASSETS!M41</f>
        <v>0</v>
      </c>
      <c r="N42" s="40">
        <f>-[1]ASSETS!N41</f>
        <v>0</v>
      </c>
      <c r="O42" s="40">
        <f>SUM(C42:N42)</f>
        <v>0</v>
      </c>
    </row>
    <row r="43" spans="1:15" x14ac:dyDescent="0.35">
      <c r="A43" s="1"/>
      <c r="B43" s="6" t="s">
        <v>57</v>
      </c>
      <c r="C43" s="40">
        <f>-[1]ASSETS!C42</f>
        <v>0</v>
      </c>
      <c r="D43" s="40">
        <f>-[1]ASSETS!D42</f>
        <v>0</v>
      </c>
      <c r="E43" s="40">
        <f>-[1]ASSETS!D42</f>
        <v>0</v>
      </c>
      <c r="F43" s="40">
        <f>-[1]ASSETS!E42</f>
        <v>0</v>
      </c>
      <c r="G43" s="40">
        <f>-[1]ASSETS!F42</f>
        <v>0</v>
      </c>
      <c r="H43" s="40">
        <f>-[1]ASSETS!G42</f>
        <v>0</v>
      </c>
      <c r="I43" s="40">
        <f>-[1]ASSETS!I42</f>
        <v>0</v>
      </c>
      <c r="J43" s="40">
        <f>-[1]ASSETS!J42</f>
        <v>0</v>
      </c>
      <c r="K43" s="40">
        <f>-[1]ASSETS!K42</f>
        <v>0</v>
      </c>
      <c r="L43" s="40">
        <f>-[1]ASSETS!L42</f>
        <v>0</v>
      </c>
      <c r="M43" s="40">
        <f>-[1]ASSETS!M42</f>
        <v>0</v>
      </c>
      <c r="N43" s="40">
        <f>-[1]ASSETS!N42</f>
        <v>0</v>
      </c>
      <c r="O43" s="40">
        <f>SUM(C43:N43)</f>
        <v>0</v>
      </c>
    </row>
    <row r="44" spans="1:15" x14ac:dyDescent="0.35">
      <c r="A44" s="1"/>
      <c r="B44" s="6" t="s">
        <v>70</v>
      </c>
      <c r="C44" s="40">
        <f>-[1]ASSETS!C43</f>
        <v>0</v>
      </c>
      <c r="D44" s="40">
        <f>-[1]ASSETS!D43</f>
        <v>0</v>
      </c>
      <c r="E44" s="40">
        <f>-[1]ASSETS!D43</f>
        <v>0</v>
      </c>
      <c r="F44" s="40">
        <f>-[1]ASSETS!E43</f>
        <v>0</v>
      </c>
      <c r="G44" s="40">
        <f>-[1]ASSETS!F43</f>
        <v>0</v>
      </c>
      <c r="H44" s="40">
        <f>-[1]ASSETS!G43</f>
        <v>0</v>
      </c>
      <c r="I44" s="40">
        <f>-[1]ASSETS!I43</f>
        <v>0</v>
      </c>
      <c r="J44" s="40">
        <f>-[1]ASSETS!J43</f>
        <v>0</v>
      </c>
      <c r="K44" s="40">
        <f>-[1]ASSETS!K43</f>
        <v>0</v>
      </c>
      <c r="L44" s="40">
        <f>-[1]ASSETS!L43</f>
        <v>0</v>
      </c>
      <c r="M44" s="40">
        <f>-[1]ASSETS!M43</f>
        <v>0</v>
      </c>
      <c r="N44" s="40">
        <v>352344</v>
      </c>
      <c r="O44" s="45">
        <f>SUM(C44:N44)</f>
        <v>352344</v>
      </c>
    </row>
    <row r="45" spans="1:15" x14ac:dyDescent="0.35">
      <c r="A45" s="1"/>
      <c r="B45" s="4" t="s">
        <v>71</v>
      </c>
      <c r="C45" s="41">
        <f>SUM(C41:C44)</f>
        <v>0</v>
      </c>
      <c r="D45" s="41">
        <f t="shared" ref="D45:N45" si="13">SUM(D41:D44)</f>
        <v>0</v>
      </c>
      <c r="E45" s="41">
        <f t="shared" ref="E45" si="14">SUM(E41:E44)</f>
        <v>0</v>
      </c>
      <c r="F45" s="41">
        <f t="shared" si="13"/>
        <v>0</v>
      </c>
      <c r="G45" s="41">
        <f t="shared" si="13"/>
        <v>0</v>
      </c>
      <c r="H45" s="41">
        <f t="shared" si="13"/>
        <v>0</v>
      </c>
      <c r="I45" s="41">
        <f t="shared" si="13"/>
        <v>0</v>
      </c>
      <c r="J45" s="41">
        <f t="shared" si="13"/>
        <v>0</v>
      </c>
      <c r="K45" s="41">
        <f t="shared" si="13"/>
        <v>0</v>
      </c>
      <c r="L45" s="41">
        <f t="shared" si="13"/>
        <v>0</v>
      </c>
      <c r="M45" s="41">
        <f t="shared" si="13"/>
        <v>0</v>
      </c>
      <c r="N45" s="41">
        <f t="shared" si="13"/>
        <v>352344</v>
      </c>
      <c r="O45" s="41">
        <f t="shared" ref="O45" si="15">SUM(O41:O44)</f>
        <v>352344</v>
      </c>
    </row>
    <row r="46" spans="1:15" x14ac:dyDescent="0.35">
      <c r="A46" s="1"/>
      <c r="B46" s="6" t="s">
        <v>72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</row>
    <row r="47" spans="1:15" x14ac:dyDescent="0.35">
      <c r="A47" s="1"/>
      <c r="B47" s="6" t="s">
        <v>73</v>
      </c>
      <c r="C47" s="40">
        <f>-[1]ASSETS!C46</f>
        <v>0</v>
      </c>
      <c r="D47" s="40">
        <f>-[1]ASSETS!D46</f>
        <v>0</v>
      </c>
      <c r="E47" s="40">
        <f>-[1]ASSETS!D46</f>
        <v>0</v>
      </c>
      <c r="F47" s="40">
        <v>48319125</v>
      </c>
      <c r="G47" s="40">
        <f>-[1]ASSETS!F46</f>
        <v>0</v>
      </c>
      <c r="H47" s="40">
        <f>-[1]ASSETS!G46</f>
        <v>0</v>
      </c>
      <c r="I47" s="40">
        <f>-[1]ASSETS!I46</f>
        <v>0</v>
      </c>
      <c r="J47" s="40">
        <f>-[1]ASSETS!J46</f>
        <v>0</v>
      </c>
      <c r="K47" s="40">
        <f>-[1]ASSETS!K46</f>
        <v>0</v>
      </c>
      <c r="L47" s="40">
        <f>-[1]ASSETS!L46</f>
        <v>0</v>
      </c>
      <c r="M47" s="40">
        <f>-[1]ASSETS!M46</f>
        <v>0</v>
      </c>
      <c r="N47" s="40">
        <f>-[1]ASSETS!N46</f>
        <v>0</v>
      </c>
      <c r="O47" s="40">
        <f>SUM(C47:N47)</f>
        <v>48319125</v>
      </c>
    </row>
    <row r="48" spans="1:15" x14ac:dyDescent="0.35">
      <c r="A48" s="1"/>
      <c r="B48" s="6" t="s">
        <v>74</v>
      </c>
      <c r="C48" s="40">
        <f>-[1]ASSETS!C47</f>
        <v>0</v>
      </c>
      <c r="D48" s="40">
        <f>-[1]ASSETS!D47</f>
        <v>0</v>
      </c>
      <c r="E48" s="40">
        <f>-[1]ASSETS!D47</f>
        <v>0</v>
      </c>
      <c r="F48" s="40">
        <f>-[1]ASSETS!E47</f>
        <v>0</v>
      </c>
      <c r="G48" s="40">
        <f>-[1]ASSETS!F47</f>
        <v>0</v>
      </c>
      <c r="H48" s="40">
        <v>7926189</v>
      </c>
      <c r="I48" s="40">
        <f>-[1]ASSETS!I47</f>
        <v>0</v>
      </c>
      <c r="J48" s="40">
        <f>-[1]ASSETS!J47</f>
        <v>0</v>
      </c>
      <c r="K48" s="40">
        <f>-[1]ASSETS!K47</f>
        <v>0</v>
      </c>
      <c r="L48" s="40">
        <f>-[1]ASSETS!L47</f>
        <v>0</v>
      </c>
      <c r="M48" s="40">
        <f>-[1]ASSETS!M47</f>
        <v>0</v>
      </c>
      <c r="N48" s="40">
        <v>4568190</v>
      </c>
      <c r="O48" s="40">
        <f>SUM(C48:N48)</f>
        <v>12494379</v>
      </c>
    </row>
    <row r="49" spans="1:17" x14ac:dyDescent="0.35">
      <c r="A49" s="1"/>
      <c r="B49" s="6" t="s">
        <v>75</v>
      </c>
      <c r="C49" s="40">
        <f>-[1]ASSETS!C48</f>
        <v>0</v>
      </c>
      <c r="D49" s="40">
        <f>-[1]ASSETS!D48</f>
        <v>0</v>
      </c>
      <c r="E49" s="40">
        <f>-[1]ASSETS!D48</f>
        <v>0</v>
      </c>
      <c r="F49" s="40">
        <f>-[1]ASSETS!E48</f>
        <v>0</v>
      </c>
      <c r="G49" s="40">
        <f>-[1]ASSETS!F48</f>
        <v>0</v>
      </c>
      <c r="H49" s="40">
        <f>-[1]ASSETS!G48</f>
        <v>0</v>
      </c>
      <c r="I49" s="40">
        <f>-[1]ASSETS!I48</f>
        <v>0</v>
      </c>
      <c r="J49" s="40">
        <f>-[1]ASSETS!J48</f>
        <v>0</v>
      </c>
      <c r="K49" s="40">
        <f>-[1]ASSETS!K48</f>
        <v>0</v>
      </c>
      <c r="L49" s="40">
        <f>-[1]ASSETS!L48</f>
        <v>0</v>
      </c>
      <c r="M49" s="40">
        <f>-[1]ASSETS!M48</f>
        <v>0</v>
      </c>
      <c r="N49" s="40">
        <f>-[1]ASSETS!N48</f>
        <v>0</v>
      </c>
      <c r="O49" s="45">
        <f>SUM(C49:N49)</f>
        <v>0</v>
      </c>
    </row>
    <row r="50" spans="1:17" x14ac:dyDescent="0.35">
      <c r="A50" s="1"/>
      <c r="B50" s="4" t="s">
        <v>76</v>
      </c>
      <c r="C50" s="41">
        <f>SUM(C46:C49)</f>
        <v>0</v>
      </c>
      <c r="D50" s="41">
        <f t="shared" ref="D50:N50" si="16">SUM(D46:D49)</f>
        <v>0</v>
      </c>
      <c r="E50" s="41">
        <f t="shared" ref="E50" si="17">SUM(E46:E49)</f>
        <v>0</v>
      </c>
      <c r="F50" s="41">
        <f t="shared" si="16"/>
        <v>48319125</v>
      </c>
      <c r="G50" s="41">
        <f t="shared" si="16"/>
        <v>0</v>
      </c>
      <c r="H50" s="41">
        <f t="shared" si="16"/>
        <v>7926189</v>
      </c>
      <c r="I50" s="41">
        <f t="shared" si="16"/>
        <v>0</v>
      </c>
      <c r="J50" s="41">
        <f t="shared" si="16"/>
        <v>0</v>
      </c>
      <c r="K50" s="41">
        <f t="shared" si="16"/>
        <v>0</v>
      </c>
      <c r="L50" s="41">
        <f t="shared" si="16"/>
        <v>0</v>
      </c>
      <c r="M50" s="41">
        <f t="shared" si="16"/>
        <v>0</v>
      </c>
      <c r="N50" s="41">
        <f t="shared" si="16"/>
        <v>4568190</v>
      </c>
      <c r="O50" s="41">
        <f t="shared" ref="O50" si="18">SUM(O46:O49)</f>
        <v>60813504</v>
      </c>
    </row>
    <row r="51" spans="1:17" x14ac:dyDescent="0.35">
      <c r="A51" s="1"/>
      <c r="B51" s="6" t="s">
        <v>77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>
        <f>-[1]ASSETS!O49</f>
        <v>0</v>
      </c>
      <c r="P51" s="1"/>
    </row>
    <row r="52" spans="1:17" x14ac:dyDescent="0.35">
      <c r="A52" s="1"/>
      <c r="B52" s="6" t="s">
        <v>123</v>
      </c>
      <c r="C52" s="40">
        <f>-[1]ASSETS!C51</f>
        <v>0</v>
      </c>
      <c r="D52" s="40">
        <f>-[1]ASSETS!D51</f>
        <v>0</v>
      </c>
      <c r="E52" s="40">
        <v>5014936</v>
      </c>
      <c r="F52" s="40">
        <f>-[1]ASSETS!E51</f>
        <v>0</v>
      </c>
      <c r="G52" s="40">
        <f>-[1]ASSETS!F51</f>
        <v>0</v>
      </c>
      <c r="H52" s="40">
        <f>-[1]ASSETS!G51</f>
        <v>0</v>
      </c>
      <c r="I52" s="40">
        <f>-[1]ASSETS!I51</f>
        <v>0</v>
      </c>
      <c r="J52" s="40">
        <f>-[1]ASSETS!J51</f>
        <v>0</v>
      </c>
      <c r="K52" s="40">
        <f>-[1]ASSETS!K51</f>
        <v>0</v>
      </c>
      <c r="L52" s="40">
        <f>-[1]ASSETS!L51</f>
        <v>0</v>
      </c>
      <c r="M52" s="40">
        <f>-[1]ASSETS!M51</f>
        <v>0</v>
      </c>
      <c r="N52" s="40">
        <v>0</v>
      </c>
      <c r="O52" s="40">
        <f>SUM(C52:N52)</f>
        <v>5014936</v>
      </c>
      <c r="P52" s="1"/>
    </row>
    <row r="53" spans="1:17" x14ac:dyDescent="0.35">
      <c r="A53" s="1"/>
      <c r="B53" s="6" t="s">
        <v>78</v>
      </c>
      <c r="C53" s="40">
        <f>-[1]ASSETS!C52</f>
        <v>0</v>
      </c>
      <c r="D53" s="40">
        <f>-[1]ASSETS!D52</f>
        <v>0</v>
      </c>
      <c r="E53" s="40">
        <f>-[1]ASSETS!D52</f>
        <v>0</v>
      </c>
      <c r="F53" s="40">
        <f>-[1]ASSETS!E52</f>
        <v>0</v>
      </c>
      <c r="G53" s="40">
        <f>-[1]ASSETS!F52</f>
        <v>0</v>
      </c>
      <c r="H53" s="40">
        <f>-[1]ASSETS!G52</f>
        <v>0</v>
      </c>
      <c r="I53" s="40">
        <f>-[1]ASSETS!I52</f>
        <v>0</v>
      </c>
      <c r="J53" s="40">
        <f>-[1]ASSETS!J52</f>
        <v>0</v>
      </c>
      <c r="K53" s="40">
        <f>-[1]ASSETS!K52</f>
        <v>0</v>
      </c>
      <c r="L53" s="40">
        <f>-[1]ASSETS!L52</f>
        <v>0</v>
      </c>
      <c r="M53" s="40">
        <f>-[1]ASSETS!M52</f>
        <v>0</v>
      </c>
      <c r="N53" s="40">
        <v>0</v>
      </c>
      <c r="O53" s="40">
        <f>SUM(C53:N53)</f>
        <v>0</v>
      </c>
      <c r="P53" s="1"/>
    </row>
    <row r="54" spans="1:17" x14ac:dyDescent="0.35">
      <c r="A54" s="1"/>
      <c r="B54" s="6" t="s">
        <v>79</v>
      </c>
      <c r="C54" s="40">
        <f>-[1]ASSETS!C53</f>
        <v>0</v>
      </c>
      <c r="D54" s="40">
        <f>-[1]ASSETS!D53</f>
        <v>0</v>
      </c>
      <c r="E54" s="40">
        <f>-[1]ASSETS!D53</f>
        <v>0</v>
      </c>
      <c r="F54" s="40">
        <f>-[1]ASSETS!E53</f>
        <v>0</v>
      </c>
      <c r="G54" s="40">
        <f>-[1]ASSETS!F53</f>
        <v>0</v>
      </c>
      <c r="H54" s="40">
        <f>-[1]ASSETS!G53</f>
        <v>0</v>
      </c>
      <c r="I54" s="40">
        <f>-[1]ASSETS!I53</f>
        <v>0</v>
      </c>
      <c r="J54" s="40">
        <f>-[1]ASSETS!J53</f>
        <v>0</v>
      </c>
      <c r="K54" s="40">
        <f>-[1]ASSETS!K53</f>
        <v>0</v>
      </c>
      <c r="L54" s="40">
        <f>-[1]ASSETS!L53</f>
        <v>0</v>
      </c>
      <c r="M54" s="40">
        <f>-[1]ASSETS!M53</f>
        <v>0</v>
      </c>
      <c r="N54" s="40">
        <v>0</v>
      </c>
      <c r="O54" s="45">
        <f>SUM(C54:N54)</f>
        <v>0</v>
      </c>
      <c r="P54" s="1"/>
    </row>
    <row r="55" spans="1:17" x14ac:dyDescent="0.35">
      <c r="A55" s="1"/>
      <c r="B55" s="4" t="s">
        <v>80</v>
      </c>
      <c r="C55" s="41">
        <f>SUM(C51:C54)</f>
        <v>0</v>
      </c>
      <c r="D55" s="41">
        <f t="shared" ref="D55:N55" si="19">SUM(D51:D54)</f>
        <v>0</v>
      </c>
      <c r="E55" s="41">
        <f t="shared" ref="E55" si="20">SUM(E51:E54)</f>
        <v>5014936</v>
      </c>
      <c r="F55" s="41">
        <f t="shared" si="19"/>
        <v>0</v>
      </c>
      <c r="G55" s="41">
        <f t="shared" si="19"/>
        <v>0</v>
      </c>
      <c r="H55" s="41">
        <f t="shared" si="19"/>
        <v>0</v>
      </c>
      <c r="I55" s="41">
        <f t="shared" si="19"/>
        <v>0</v>
      </c>
      <c r="J55" s="41">
        <f t="shared" si="19"/>
        <v>0</v>
      </c>
      <c r="K55" s="41">
        <f t="shared" si="19"/>
        <v>0</v>
      </c>
      <c r="L55" s="41">
        <f t="shared" si="19"/>
        <v>0</v>
      </c>
      <c r="M55" s="41">
        <f t="shared" si="19"/>
        <v>0</v>
      </c>
      <c r="N55" s="41">
        <f t="shared" si="19"/>
        <v>0</v>
      </c>
      <c r="O55" s="41">
        <f t="shared" ref="O55" si="21">SUM(O51:O54)</f>
        <v>5014936</v>
      </c>
      <c r="P55" s="1"/>
    </row>
    <row r="56" spans="1:17" x14ac:dyDescent="0.35">
      <c r="A56" s="1"/>
      <c r="B56" s="6" t="s">
        <v>81</v>
      </c>
      <c r="C56" s="41">
        <v>85111421</v>
      </c>
      <c r="D56" s="41">
        <f t="shared" ref="D56:N56" si="22">+D57-D55-D50-D45</f>
        <v>0</v>
      </c>
      <c r="E56" s="41">
        <f t="shared" ref="E56" si="23">+E57-E55-E50-E45</f>
        <v>0</v>
      </c>
      <c r="F56" s="41">
        <v>0</v>
      </c>
      <c r="G56" s="41">
        <f t="shared" si="22"/>
        <v>0</v>
      </c>
      <c r="H56" s="41">
        <v>0</v>
      </c>
      <c r="I56" s="41">
        <f t="shared" si="22"/>
        <v>0</v>
      </c>
      <c r="J56" s="41">
        <f t="shared" si="22"/>
        <v>0</v>
      </c>
      <c r="K56" s="41">
        <f t="shared" si="22"/>
        <v>0</v>
      </c>
      <c r="L56" s="41">
        <f t="shared" si="22"/>
        <v>0</v>
      </c>
      <c r="M56" s="41">
        <f t="shared" si="22"/>
        <v>0</v>
      </c>
      <c r="N56" s="41">
        <f>+N57-N55-N50-N45</f>
        <v>0</v>
      </c>
      <c r="O56" s="41">
        <f>+O57-O55-O50-O45</f>
        <v>85111421</v>
      </c>
      <c r="P56" s="1"/>
    </row>
    <row r="57" spans="1:17" x14ac:dyDescent="0.35">
      <c r="A57" s="1"/>
      <c r="B57" s="4" t="s">
        <v>82</v>
      </c>
      <c r="C57" s="41">
        <f>+'Inc Stmt'!C51</f>
        <v>85111421</v>
      </c>
      <c r="D57" s="41">
        <f>+'Inc Stmt'!D51</f>
        <v>0</v>
      </c>
      <c r="E57" s="41">
        <f>+'Inc Stmt'!E51</f>
        <v>5014936</v>
      </c>
      <c r="F57" s="41">
        <f>+'Inc Stmt'!F51</f>
        <v>48319125</v>
      </c>
      <c r="G57" s="41">
        <f>+'Inc Stmt'!G51</f>
        <v>0</v>
      </c>
      <c r="H57" s="41">
        <f>+'Inc Stmt'!H51</f>
        <v>7926189</v>
      </c>
      <c r="I57" s="41">
        <f>+'Inc Stmt'!I51</f>
        <v>0</v>
      </c>
      <c r="J57" s="41">
        <f>+'Inc Stmt'!J51</f>
        <v>0</v>
      </c>
      <c r="K57" s="41">
        <f>+'Inc Stmt'!K51</f>
        <v>0</v>
      </c>
      <c r="L57" s="41">
        <f>+'Inc Stmt'!L51</f>
        <v>0</v>
      </c>
      <c r="M57" s="41">
        <f>+'Inc Stmt'!M51</f>
        <v>0</v>
      </c>
      <c r="N57" s="41">
        <f>+'Inc Stmt'!N51</f>
        <v>4920534</v>
      </c>
      <c r="O57" s="41">
        <f>+'Inc Stmt'!O51</f>
        <v>151292205</v>
      </c>
      <c r="P57" s="1"/>
      <c r="Q57" s="43"/>
    </row>
    <row r="58" spans="1:17" x14ac:dyDescent="0.35">
      <c r="A58" s="1"/>
      <c r="B58" s="4" t="s">
        <v>83</v>
      </c>
      <c r="C58" s="41">
        <f>+C57+C40</f>
        <v>117853726</v>
      </c>
      <c r="D58" s="41">
        <f t="shared" ref="D58:N58" si="24">+D57+D40</f>
        <v>6489308</v>
      </c>
      <c r="E58" s="41">
        <f t="shared" ref="E58" si="25">+E57+E40</f>
        <v>36038205</v>
      </c>
      <c r="F58" s="41">
        <f t="shared" si="24"/>
        <v>50176499</v>
      </c>
      <c r="G58" s="41">
        <f t="shared" si="24"/>
        <v>386617</v>
      </c>
      <c r="H58" s="41">
        <f t="shared" si="24"/>
        <v>7926189</v>
      </c>
      <c r="I58" s="41">
        <f t="shared" si="24"/>
        <v>0</v>
      </c>
      <c r="J58" s="41">
        <f t="shared" si="24"/>
        <v>0</v>
      </c>
      <c r="K58" s="41">
        <f t="shared" si="24"/>
        <v>0</v>
      </c>
      <c r="L58" s="41">
        <f t="shared" si="24"/>
        <v>0</v>
      </c>
      <c r="M58" s="41">
        <f t="shared" si="24"/>
        <v>0</v>
      </c>
      <c r="N58" s="41">
        <f t="shared" si="24"/>
        <v>4920534</v>
      </c>
      <c r="O58" s="41">
        <f>+O57+O40</f>
        <v>223791078</v>
      </c>
      <c r="P58" s="1"/>
    </row>
    <row r="59" spans="1:17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7" x14ac:dyDescent="0.35">
      <c r="C60" s="44">
        <f>ROUND(+C27-C58,0)</f>
        <v>0</v>
      </c>
      <c r="D60" s="44">
        <f t="shared" ref="D60:O60" si="26">ROUND(+D27-D58,0)</f>
        <v>0</v>
      </c>
      <c r="E60" s="44">
        <f t="shared" ref="E60" si="27">ROUND(+E27-E58,0)</f>
        <v>0</v>
      </c>
      <c r="F60" s="44">
        <f t="shared" si="26"/>
        <v>0</v>
      </c>
      <c r="G60" s="44">
        <f t="shared" si="26"/>
        <v>0</v>
      </c>
      <c r="H60" s="44">
        <f t="shared" si="26"/>
        <v>0</v>
      </c>
      <c r="I60" s="44">
        <f t="shared" si="26"/>
        <v>0</v>
      </c>
      <c r="J60" s="44">
        <f t="shared" si="26"/>
        <v>0</v>
      </c>
      <c r="K60" s="44">
        <f t="shared" si="26"/>
        <v>0</v>
      </c>
      <c r="L60" s="44">
        <f t="shared" si="26"/>
        <v>0</v>
      </c>
      <c r="M60" s="44">
        <f t="shared" si="26"/>
        <v>0</v>
      </c>
      <c r="N60" s="44">
        <f t="shared" si="26"/>
        <v>0</v>
      </c>
      <c r="O60" s="44">
        <f t="shared" si="26"/>
        <v>0</v>
      </c>
    </row>
  </sheetData>
  <mergeCells count="5">
    <mergeCell ref="B1:O1"/>
    <mergeCell ref="B2:O2"/>
    <mergeCell ref="B3:O3"/>
    <mergeCell ref="B4:O4"/>
    <mergeCell ref="G6:H6"/>
  </mergeCells>
  <pageMargins left="0.25" right="0.25" top="0.75" bottom="0.75" header="0.3" footer="0.3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 Stmt</vt:lpstr>
      <vt:lpstr>Bal Sheet</vt:lpstr>
      <vt:lpstr>Sheet3</vt:lpstr>
    </vt:vector>
  </TitlesOfParts>
  <Company>St. Louis Public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2017-11-08T21:20:41Z</cp:lastPrinted>
  <dcterms:created xsi:type="dcterms:W3CDTF">2014-10-28T21:50:02Z</dcterms:created>
  <dcterms:modified xsi:type="dcterms:W3CDTF">2019-12-17T18:48:50Z</dcterms:modified>
</cp:coreProperties>
</file>